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3"/>
  </bookViews>
  <sheets>
    <sheet name="Gráfico1" sheetId="1" r:id="rId1"/>
    <sheet name="Gráfico2" sheetId="2" r:id="rId2"/>
    <sheet name="Gráfico3" sheetId="3" r:id="rId3"/>
    <sheet name="Hoja1" sheetId="4" r:id="rId4"/>
    <sheet name="Hoja2" sheetId="5" r:id="rId5"/>
    <sheet name="Hoja3" sheetId="6" r:id="rId6"/>
  </sheets>
  <definedNames>
    <definedName name="_xlnm.Print_Area" localSheetId="4">'Hoja2'!$A$1:$I$127</definedName>
    <definedName name="_xlnm.Print_Titles" localSheetId="4">'Hoja2'!$5:$5</definedName>
  </definedNames>
  <calcPr fullCalcOnLoad="1"/>
</workbook>
</file>

<file path=xl/comments5.xml><?xml version="1.0" encoding="utf-8"?>
<comments xmlns="http://schemas.openxmlformats.org/spreadsheetml/2006/main">
  <authors>
    <author>GSuarez</author>
  </authors>
  <commentList>
    <comment ref="F26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Falta el docuemnto de Transferencia</t>
        </r>
      </text>
    </comment>
    <comment ref="F40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Falta el documento de Transferencia</t>
        </r>
      </text>
    </comment>
    <comment ref="F41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Falta el documento de Transferencia</t>
        </r>
      </text>
    </comment>
    <comment ref="F42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Falta el documento de Transferencia</t>
        </r>
      </text>
    </comment>
    <comment ref="F47" authorId="0">
      <text>
        <r>
          <rPr>
            <b/>
            <sz val="9"/>
            <rFont val="Tahoma"/>
            <family val="0"/>
          </rPr>
          <t>GSuarez:</t>
        </r>
        <r>
          <rPr>
            <sz val="9"/>
            <rFont val="Tahoma"/>
            <family val="0"/>
          </rPr>
          <t xml:space="preserve">
Cancelación de anticipo, suma mayor por S/.14,800, la diferencia de S/.9,100, se pago en el 2014, este ajuste se realiza por error en la aplicación de la UIT por parte de RIMAC.</t>
        </r>
      </text>
    </comment>
    <comment ref="F10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Queda como anticipo, error de Rimac, se pago a los beneficiarios.</t>
        </r>
      </text>
    </comment>
    <comment ref="F11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Queda como anticipo, error de Rimac, se pago a los beneficiarios.</t>
        </r>
      </text>
    </comment>
    <comment ref="F12" authorId="0">
      <text>
        <r>
          <rPr>
            <b/>
            <sz val="9"/>
            <rFont val="Tahoma"/>
            <family val="0"/>
          </rPr>
          <t>GSuarez:</t>
        </r>
        <r>
          <rPr>
            <sz val="9"/>
            <rFont val="Tahoma"/>
            <family val="0"/>
          </rPr>
          <t xml:space="preserve">
Queda como anticipo, error de Rimac, se pago a los beneficiarios.</t>
        </r>
      </text>
    </comment>
  </commentList>
</comments>
</file>

<file path=xl/sharedStrings.xml><?xml version="1.0" encoding="utf-8"?>
<sst xmlns="http://schemas.openxmlformats.org/spreadsheetml/2006/main" count="165" uniqueCount="131">
  <si>
    <t>(En nuevos soles)</t>
  </si>
  <si>
    <t>AGOSTO</t>
  </si>
  <si>
    <t>SETIEMBRE</t>
  </si>
  <si>
    <t>OCTUBRE</t>
  </si>
  <si>
    <t>NOVIEMBRE</t>
  </si>
  <si>
    <t>DICIEMBRE</t>
  </si>
  <si>
    <t>LA POSITIVA</t>
  </si>
  <si>
    <t>MAPFRE PERU</t>
  </si>
  <si>
    <t>INTERSEGUROS</t>
  </si>
  <si>
    <t>EL PACIFICO PERUANO SUIZA</t>
  </si>
  <si>
    <t>RIMAC INTERNACIONAL</t>
  </si>
  <si>
    <t>Meses  /  Compañias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</si>
  <si>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</si>
  <si>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</si>
  <si>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</si>
  <si>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</si>
  <si>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</si>
  <si>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</si>
  <si>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</si>
  <si>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</si>
  <si>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Sub Total</t>
  </si>
  <si>
    <t>EL PACIFICO</t>
  </si>
  <si>
    <t>RIMAC</t>
  </si>
  <si>
    <t>Meses / Compañias</t>
  </si>
  <si>
    <t>CUADRO DE INDEMNIZACIONES POR MUERTE NO COBRADAS</t>
  </si>
  <si>
    <t>Fecha de Accidente</t>
  </si>
  <si>
    <t>Fecha de Vencimiento</t>
  </si>
  <si>
    <t>Fecha de Pago</t>
  </si>
  <si>
    <t>Días de Atraso</t>
  </si>
  <si>
    <t>RELACIÓN DE INDEMNIZACIONES POR MUERTE NO COBRADAS</t>
  </si>
  <si>
    <t>OBS</t>
  </si>
  <si>
    <t>Meses</t>
  </si>
  <si>
    <t xml:space="preserve"> Compañias</t>
  </si>
  <si>
    <t>SILVA AURIAS ASTONITAS</t>
  </si>
  <si>
    <t>HUAMAN GOMEZ FELIX</t>
  </si>
  <si>
    <t>SIN INFORMACIÓN</t>
  </si>
  <si>
    <t>SIN IDENTIFICAR SOAT N° 9225517</t>
  </si>
  <si>
    <t>ELEUTERIO FRANCISCO OBREGON</t>
  </si>
  <si>
    <t>SIN IDENTIFICAR SOAT N° 3021230200764</t>
  </si>
  <si>
    <t>SUASO ROJAS IZABILA</t>
  </si>
  <si>
    <t>TRINIDAD USTIDIANO HILARIA</t>
  </si>
  <si>
    <t>ESCALANTE ZEVALLOS LUIS</t>
  </si>
  <si>
    <t>CARMELI ATTIS ROSA</t>
  </si>
  <si>
    <t>VENEL JEAN</t>
  </si>
  <si>
    <t>AFOCAT LIMA METROPOLITANA</t>
  </si>
  <si>
    <t>OTROS</t>
  </si>
  <si>
    <t>DIGNA EMERITA ESPEJO GUTIERREZ</t>
  </si>
  <si>
    <t>CRUZPEZO LUIS DANIEL</t>
  </si>
  <si>
    <t>NN NN 9337795</t>
  </si>
  <si>
    <t>ANEXO Nº 08</t>
  </si>
  <si>
    <t>ANEXO Nº 09</t>
  </si>
  <si>
    <t>ANEXO Nº 10</t>
  </si>
  <si>
    <t>ESCOBAR VILCA FELICIANO</t>
  </si>
  <si>
    <t>ALBINO HUANCA MARIA</t>
  </si>
  <si>
    <t>VILMA CELIA CHOQUE MAMANI</t>
  </si>
  <si>
    <t>JUANA CHUQUIHUAYTA DE HUAYTA</t>
  </si>
  <si>
    <t>ZULEMA CASAFRANCA VELIZ</t>
  </si>
  <si>
    <t>LARA KLEE JUAN PEDRO 3126990</t>
  </si>
  <si>
    <t>CROCCO ANGULO LUIS 3121322</t>
  </si>
  <si>
    <t>PAZ ROMERO WILSON  3124528</t>
  </si>
  <si>
    <t>ROMERO CANCHAYA EZEQUIEL  3089013</t>
  </si>
  <si>
    <t>REYES ROMERO CESAR  7736091</t>
  </si>
  <si>
    <t>TINTAYA BAUTISTA TEODORA 1221277</t>
  </si>
  <si>
    <t>CERVERA RAIMUNDO JOSE 7027068</t>
  </si>
  <si>
    <t>CANCINO TERAN DEMETRIO H.</t>
  </si>
  <si>
    <t>DIAZ DE LA CRUZ CARLOS JAVIER</t>
  </si>
  <si>
    <t>QUISPE CCORI ALDO</t>
  </si>
  <si>
    <t>VALERIO PONTE ROSARIO</t>
  </si>
  <si>
    <t>HUALLPA SULLA APOLINARIO</t>
  </si>
  <si>
    <t>MAYA HUAMAN MARIA</t>
  </si>
  <si>
    <t>AIME QUISPE VILMA</t>
  </si>
  <si>
    <t>VASQUEZ AREBALO DAMIAN</t>
  </si>
  <si>
    <t>ABRAMONTE VILCHEZ WILMER ANTONIO</t>
  </si>
  <si>
    <t>MORENO TUESTA OSWALDO</t>
  </si>
  <si>
    <t>LARA RIOS ANDRES</t>
  </si>
  <si>
    <t>CALLO TISOC MARIA ANTONIETA</t>
  </si>
  <si>
    <t>CARHUAZ CHAICO EUDOSIA</t>
  </si>
  <si>
    <t>LASTENIA VASQUEZ MANOSALVA</t>
  </si>
  <si>
    <t>CRISTIAN JOHNNY HIERRO GUERRA</t>
  </si>
  <si>
    <t>NN NN 2003 3394455</t>
  </si>
  <si>
    <t>VICTOR HUAMAN PAJUELO 2003 3431437</t>
  </si>
  <si>
    <t>ROSMEL QUISPE CONDORI</t>
  </si>
  <si>
    <t>NN NN 2003 3519915</t>
  </si>
  <si>
    <t>MIGUEL ANGEL LALANGUI CHAVEZ 2003 3407239</t>
  </si>
  <si>
    <t>JESUS MANUEL BARRIONUEVO LLOCLLE 2003 3598393</t>
  </si>
  <si>
    <t>HUGO CAIRAMPOMA CERNA 2003 3681638</t>
  </si>
  <si>
    <t>MARIA DEL CARMEN PIGGIAYO DELGADO 2003 3604578</t>
  </si>
  <si>
    <t>YVAN A CASTAÑON PEREYRA 2003 3457495</t>
  </si>
  <si>
    <t>NO NATO 2003 3698874</t>
  </si>
  <si>
    <t>ESPIRITA JULIA QUISPE CONDORI 2003 3406227</t>
  </si>
  <si>
    <t>PITHER BARRIENTOS OLIVERA 2003 3655410</t>
  </si>
  <si>
    <t>VICTORIA CLORINDA QUISPE SIERRA 2003 3697288</t>
  </si>
  <si>
    <t>CARLOS ENRIQUE PALOMINO DUARTE  POLIZA N° 154950 2003 3509484</t>
  </si>
  <si>
    <t>JUAN CARLOS GARCIA PAREDES SINIESTRO 156183 2003 3354079</t>
  </si>
  <si>
    <t>EDMUNDO GABINO SANCHEZ BARRERA 2003 3558167</t>
  </si>
  <si>
    <t>SELENE YENERY CHERO NEVADO 2003 3360155</t>
  </si>
  <si>
    <t>LUCIANA GAMERO SANCHEZ 2003 3602852</t>
  </si>
  <si>
    <t>PABLO MEDINA SANCHEZ 2003 3602852</t>
  </si>
  <si>
    <t>VICENTE PAUL GERVACIO MIGUEL SINIESTRO 158971</t>
  </si>
  <si>
    <t>(ANTICIPO) JULIANA LISSETH GARCIA PANTA 2003 3515933</t>
  </si>
  <si>
    <t xml:space="preserve">(ANTICIPO) MIRLIAN ELIZABETH GARCIA PANTA 2003 3515933 </t>
  </si>
  <si>
    <t>(ANTICIPO) WAGNER NEUMAN CRUZ LAURENCIO 2003 3289117</t>
  </si>
  <si>
    <t>YOLI MAGDALENA PLASENCIA CASTILLO</t>
  </si>
  <si>
    <t>BRIANA ESTRELLA NEIRA TORRES</t>
  </si>
  <si>
    <t>MARCELYMILAGROS CRUZ CANCHA</t>
  </si>
  <si>
    <t>FELIX ENRIQUE PEREZ VASQUEZ</t>
  </si>
  <si>
    <t>JYMMI BORDA SOLIS</t>
  </si>
  <si>
    <t>JULIO RODRIGO BORDA SOLIS</t>
  </si>
  <si>
    <t>SENAIDA TORRES CHAMPI</t>
  </si>
  <si>
    <t>MARLENY AYME PAPEL</t>
  </si>
  <si>
    <t>IVAN PEREZ CANDIA</t>
  </si>
  <si>
    <t>YESMI SERRANO MONTAÑO</t>
  </si>
  <si>
    <t>CACERES CHAMPI EDUARDO FRANCISCO</t>
  </si>
  <si>
    <t>ANA ROSEIA CECAN</t>
  </si>
  <si>
    <t>SEBASTIAN MAMANI MARAZA</t>
  </si>
  <si>
    <t>CABRERA GALVEZ ELIPIO HENRY</t>
  </si>
  <si>
    <t>HUANCA QUEQUE ROBERTO</t>
  </si>
  <si>
    <t>JHONY LEX ALARCON ALARCON</t>
  </si>
  <si>
    <t>ROGER LEON ALVA</t>
  </si>
  <si>
    <t>CISNEROS DE ARANGO GUILLERMINA</t>
  </si>
  <si>
    <t>HUAMAN MORALES ESTEBAN</t>
  </si>
  <si>
    <t>SIN INFORMACION</t>
  </si>
  <si>
    <t>AL 31 DE DICIEMBRE DE 2015</t>
  </si>
  <si>
    <t>HERRERA APARCANA MIGUEL ANGEL</t>
  </si>
  <si>
    <t>FARIAS CHUCTAYA PIERO ANDRE</t>
  </si>
  <si>
    <t>QUISPE CAMA LUISA</t>
  </si>
  <si>
    <t>QUISPE CAMA VICTORIA AYA</t>
  </si>
  <si>
    <t>ROGER RUIZ CHOTA</t>
  </si>
  <si>
    <t>JORGE APAZA SANTI</t>
  </si>
  <si>
    <t>CACERES ALARCON JAVIER ROBERTO</t>
  </si>
  <si>
    <t>AFOCAT NUESTRA SRA. DE LA ASUNCION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</si>
</sst>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[$-280A]dddd\,\ dd&quot; de &quot;mmmm&quot; de &quot;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6" fillId="36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4" fontId="6" fillId="36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4" fontId="0" fillId="0" borderId="14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4" fillId="33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14" fontId="0" fillId="0" borderId="16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2" fillId="0" borderId="18" xfId="0" applyFont="1" applyBorder="1" applyAlignment="1">
      <alignment/>
    </xf>
    <xf numFmtId="4" fontId="52" fillId="0" borderId="13" xfId="0" applyNumberFormat="1" applyFont="1" applyBorder="1" applyAlignment="1">
      <alignment/>
    </xf>
    <xf numFmtId="4" fontId="53" fillId="36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4" fontId="1" fillId="0" borderId="29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" fontId="52" fillId="0" borderId="13" xfId="0" applyNumberFormat="1" applyFont="1" applyFill="1" applyBorder="1" applyAlignment="1">
      <alignment/>
    </xf>
    <xf numFmtId="14" fontId="0" fillId="0" borderId="14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52" fillId="0" borderId="14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INDEMNIZACIÓN POR MUERTE</a:t>
            </a:r>
          </a:p>
        </c:rich>
      </c:tx>
      <c:layout>
        <c:manualLayout>
          <c:xMode val="factor"/>
          <c:yMode val="factor"/>
          <c:x val="-0.01025"/>
          <c:y val="0.039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2325"/>
          <c:w val="0.5535"/>
          <c:h val="0.3555"/>
        </c:manualLayout>
      </c:layout>
      <c:pie3DChart>
        <c:varyColors val="1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8195"/>
              </a:solid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4198AF"/>
              </a:solidFill>
              <a:ln w="3175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4BACC6"/>
              </a:solidFill>
              <a:ln w="3175">
                <a:solidFill>
                  <a:srgbClr val="339966"/>
                </a:solidFill>
              </a:ln>
            </c:spPr>
          </c:dPt>
          <c:dPt>
            <c:idx val="3"/>
            <c:spPr>
              <a:solidFill>
                <a:srgbClr val="91C3D5"/>
              </a:solidFill>
              <a:ln w="3175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BBD7E3"/>
              </a:solidFill>
              <a:ln w="3175">
                <a:solidFill>
                  <a:srgbClr val="3399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355000</c:v>
                </c:pt>
                <c:pt idx="1">
                  <c:v>170200</c:v>
                </c:pt>
                <c:pt idx="2">
                  <c:v>133000</c:v>
                </c:pt>
                <c:pt idx="3">
                  <c:v>85000</c:v>
                </c:pt>
                <c:pt idx="4">
                  <c:v>487320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"/>
          <c:y val="0.8135"/>
          <c:w val="0.56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 POR INDEMNIZACIÓN POR MUERTE</a:t>
            </a:r>
          </a:p>
        </c:rich>
      </c:tx>
      <c:layout>
        <c:manualLayout>
          <c:xMode val="factor"/>
          <c:yMode val="factor"/>
          <c:x val="0.00525"/>
          <c:y val="-0.0035"/>
        </c:manualLayout>
      </c:layout>
      <c:spPr>
        <a:noFill/>
        <a:ln w="3175">
          <a:noFill/>
        </a:ln>
      </c:spPr>
    </c:title>
    <c:view3D>
      <c:rotX val="44"/>
      <c:hPercent val="181"/>
      <c:rotY val="44"/>
      <c:depthPercent val="100"/>
      <c:rAngAx val="1"/>
    </c:view3D>
    <c:plotArea>
      <c:layout>
        <c:manualLayout>
          <c:xMode val="edge"/>
          <c:yMode val="edge"/>
          <c:x val="0.00225"/>
          <c:y val="0.082"/>
          <c:w val="0.9977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Hoja1!$H$7:$H$18</c:f>
              <c:numCache>
                <c:ptCount val="12"/>
                <c:pt idx="0">
                  <c:v>80300</c:v>
                </c:pt>
                <c:pt idx="1">
                  <c:v>134400</c:v>
                </c:pt>
                <c:pt idx="2">
                  <c:v>74600</c:v>
                </c:pt>
                <c:pt idx="3">
                  <c:v>127600</c:v>
                </c:pt>
                <c:pt idx="4">
                  <c:v>21100</c:v>
                </c:pt>
                <c:pt idx="5">
                  <c:v>118400</c:v>
                </c:pt>
                <c:pt idx="6">
                  <c:v>118400</c:v>
                </c:pt>
                <c:pt idx="7">
                  <c:v>118400</c:v>
                </c:pt>
                <c:pt idx="8">
                  <c:v>119720</c:v>
                </c:pt>
                <c:pt idx="9">
                  <c:v>192400</c:v>
                </c:pt>
                <c:pt idx="10">
                  <c:v>103600</c:v>
                </c:pt>
                <c:pt idx="11">
                  <c:v>103600</c:v>
                </c:pt>
              </c:numCache>
            </c:numRef>
          </c:val>
          <c:shape val="box"/>
        </c:ser>
        <c:shape val="box"/>
        <c:axId val="15538198"/>
        <c:axId val="5626055"/>
      </c:bar3DChart>
      <c:catAx>
        <c:axId val="15538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381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INDEMNIZACIONES POR MUERTE NO COBRADA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91"/>
          <c:w val="0.9795"/>
          <c:h val="0.892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CCC1DA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FCD5B5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355000</c:v>
                </c:pt>
                <c:pt idx="1">
                  <c:v>170200</c:v>
                </c:pt>
                <c:pt idx="2">
                  <c:v>133000</c:v>
                </c:pt>
                <c:pt idx="3">
                  <c:v>85000</c:v>
                </c:pt>
                <c:pt idx="4">
                  <c:v>487320</c:v>
                </c:pt>
              </c:numCache>
            </c:numRef>
          </c:val>
          <c:shape val="box"/>
        </c:ser>
        <c:shape val="box"/>
        <c:axId val="50634496"/>
        <c:axId val="53057281"/>
        <c:axId val="7753482"/>
      </c:bar3D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4496"/>
        <c:crossesAt val="1"/>
        <c:crossBetween val="between"/>
        <c:dispUnits/>
      </c:valAx>
      <c:serAx>
        <c:axId val="7753482"/>
        <c:scaling>
          <c:orientation val="minMax"/>
        </c:scaling>
        <c:axPos val="b"/>
        <c:delete val="1"/>
        <c:majorTickMark val="out"/>
        <c:minorTickMark val="none"/>
        <c:tickLblPos val="none"/>
        <c:crossAx val="53057281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9525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11.421875" defaultRowHeight="12.75"/>
  <cols>
    <col min="1" max="1" width="23.00390625" style="0" customWidth="1"/>
    <col min="2" max="2" width="15.28125" style="0" customWidth="1"/>
    <col min="3" max="3" width="15.00390625" style="0" customWidth="1"/>
    <col min="4" max="4" width="16.57421875" style="0" customWidth="1"/>
    <col min="5" max="5" width="15.421875" style="0" customWidth="1"/>
    <col min="6" max="7" width="15.28125" style="0" customWidth="1"/>
    <col min="8" max="8" width="16.57421875" style="0" customWidth="1"/>
  </cols>
  <sheetData>
    <row r="1" spans="1:8" ht="13.5" thickBot="1">
      <c r="A1" s="65" t="s">
        <v>49</v>
      </c>
      <c r="B1" s="65"/>
      <c r="C1" s="65"/>
      <c r="D1" s="65"/>
      <c r="E1" s="65"/>
      <c r="F1" s="65"/>
      <c r="G1" s="65"/>
      <c r="H1" s="65"/>
    </row>
    <row r="2" spans="1:8" ht="16.5" thickBot="1">
      <c r="A2" s="60" t="s">
        <v>24</v>
      </c>
      <c r="B2" s="61"/>
      <c r="C2" s="61"/>
      <c r="D2" s="61"/>
      <c r="E2" s="61"/>
      <c r="F2" s="61"/>
      <c r="G2" s="61"/>
      <c r="H2" s="62"/>
    </row>
    <row r="3" spans="1:8" ht="16.5" thickBot="1">
      <c r="A3" s="60" t="s">
        <v>122</v>
      </c>
      <c r="B3" s="61"/>
      <c r="C3" s="61"/>
      <c r="D3" s="61"/>
      <c r="E3" s="61"/>
      <c r="F3" s="61"/>
      <c r="G3" s="61"/>
      <c r="H3" s="62"/>
    </row>
    <row r="4" spans="1:8" ht="12.75">
      <c r="A4" s="63" t="s">
        <v>0</v>
      </c>
      <c r="B4" s="63"/>
      <c r="C4" s="63"/>
      <c r="D4" s="63"/>
      <c r="E4" s="63"/>
      <c r="F4" s="63"/>
      <c r="G4" s="63"/>
      <c r="H4" s="63"/>
    </row>
    <row r="5" spans="1:8" ht="12.75">
      <c r="A5" s="64"/>
      <c r="B5" s="64"/>
      <c r="C5" s="2"/>
      <c r="D5" s="2"/>
      <c r="E5" s="2"/>
      <c r="F5" s="2"/>
      <c r="G5" s="2"/>
      <c r="H5" s="2"/>
    </row>
    <row r="6" spans="1:8" ht="34.5" customHeight="1">
      <c r="A6" s="32" t="s">
        <v>23</v>
      </c>
      <c r="B6" s="12" t="s">
        <v>6</v>
      </c>
      <c r="C6" s="12" t="s">
        <v>7</v>
      </c>
      <c r="D6" s="12" t="s">
        <v>8</v>
      </c>
      <c r="E6" s="12" t="s">
        <v>21</v>
      </c>
      <c r="F6" s="12" t="s">
        <v>22</v>
      </c>
      <c r="G6" s="12" t="s">
        <v>45</v>
      </c>
      <c r="H6" s="12" t="s">
        <v>19</v>
      </c>
    </row>
    <row r="7" spans="1:8" ht="34.5" customHeight="1">
      <c r="A7" s="13" t="s">
        <v>12</v>
      </c>
      <c r="B7" s="15">
        <v>14600</v>
      </c>
      <c r="C7" s="15"/>
      <c r="D7" s="15">
        <v>14600</v>
      </c>
      <c r="E7" s="15"/>
      <c r="F7" s="15">
        <f>14600+36500</f>
        <v>51100</v>
      </c>
      <c r="G7" s="15"/>
      <c r="H7" s="14">
        <f>SUM(B7:G7)</f>
        <v>80300</v>
      </c>
    </row>
    <row r="8" spans="1:8" ht="34.5" customHeight="1">
      <c r="A8" s="13" t="s">
        <v>13</v>
      </c>
      <c r="B8" s="15">
        <f>44400+14800</f>
        <v>59200</v>
      </c>
      <c r="C8" s="17">
        <v>14800</v>
      </c>
      <c r="D8" s="15">
        <v>14800</v>
      </c>
      <c r="E8" s="15">
        <f>15400+15400</f>
        <v>30800</v>
      </c>
      <c r="F8" s="15">
        <v>14800</v>
      </c>
      <c r="G8" s="15"/>
      <c r="H8" s="14">
        <f aca="true" t="shared" si="0" ref="H8:H18">SUM(B8:G8)</f>
        <v>134400</v>
      </c>
    </row>
    <row r="9" spans="1:8" ht="34.5" customHeight="1">
      <c r="A9" s="13" t="s">
        <v>14</v>
      </c>
      <c r="B9" s="15"/>
      <c r="C9" s="15">
        <v>14800</v>
      </c>
      <c r="D9" s="15">
        <f>14800+14800</f>
        <v>29600</v>
      </c>
      <c r="E9" s="15"/>
      <c r="F9" s="15">
        <v>14800</v>
      </c>
      <c r="G9" s="50">
        <f>15400</f>
        <v>15400</v>
      </c>
      <c r="H9" s="14">
        <f t="shared" si="0"/>
        <v>74600</v>
      </c>
    </row>
    <row r="10" spans="1:8" ht="34.5" customHeight="1">
      <c r="A10" s="13" t="s">
        <v>15</v>
      </c>
      <c r="B10" s="15"/>
      <c r="C10" s="15">
        <v>7400</v>
      </c>
      <c r="D10" s="15">
        <f>14800+14800+14800</f>
        <v>44400</v>
      </c>
      <c r="E10" s="15">
        <f>15400+15400+7164.8+835.2</f>
        <v>38800</v>
      </c>
      <c r="F10" s="15">
        <f>7400+14800+14800</f>
        <v>37000</v>
      </c>
      <c r="G10" s="50"/>
      <c r="H10" s="14">
        <f t="shared" si="0"/>
        <v>127600</v>
      </c>
    </row>
    <row r="11" spans="1:8" ht="34.5" customHeight="1">
      <c r="A11" s="13" t="s">
        <v>16</v>
      </c>
      <c r="B11" s="15"/>
      <c r="C11" s="15"/>
      <c r="D11" s="15"/>
      <c r="E11" s="15">
        <v>15400</v>
      </c>
      <c r="F11" s="15">
        <v>5700</v>
      </c>
      <c r="G11" s="50"/>
      <c r="H11" s="14">
        <f t="shared" si="0"/>
        <v>21100</v>
      </c>
    </row>
    <row r="12" spans="1:8" ht="34.5" customHeight="1">
      <c r="A12" s="13" t="s">
        <v>17</v>
      </c>
      <c r="B12" s="15">
        <f>44400+14800+14800</f>
        <v>74000</v>
      </c>
      <c r="C12" s="15"/>
      <c r="D12" s="15">
        <v>14800</v>
      </c>
      <c r="E12" s="15"/>
      <c r="F12" s="15">
        <f>14800+14800</f>
        <v>29600</v>
      </c>
      <c r="G12" s="50"/>
      <c r="H12" s="14">
        <f t="shared" si="0"/>
        <v>118400</v>
      </c>
    </row>
    <row r="13" spans="1:8" ht="34.5" customHeight="1">
      <c r="A13" s="13" t="s">
        <v>18</v>
      </c>
      <c r="B13" s="15">
        <f>14800+14800+14800</f>
        <v>44400</v>
      </c>
      <c r="C13" s="15">
        <f>7400</f>
        <v>7400</v>
      </c>
      <c r="D13" s="15"/>
      <c r="E13" s="15"/>
      <c r="F13" s="15">
        <f>14800+14800+14800</f>
        <v>44400</v>
      </c>
      <c r="G13" s="50">
        <f>7400+14800</f>
        <v>22200</v>
      </c>
      <c r="H13" s="14">
        <f t="shared" si="0"/>
        <v>118400</v>
      </c>
    </row>
    <row r="14" spans="1:8" ht="34.5" customHeight="1">
      <c r="A14" s="13" t="s">
        <v>1</v>
      </c>
      <c r="B14" s="15">
        <f>44400+29600</f>
        <v>74000</v>
      </c>
      <c r="C14" s="15">
        <f>14800</f>
        <v>14800</v>
      </c>
      <c r="D14" s="15"/>
      <c r="E14" s="15"/>
      <c r="F14" s="15">
        <v>14800</v>
      </c>
      <c r="G14" s="50">
        <f>14800</f>
        <v>14800</v>
      </c>
      <c r="H14" s="14">
        <f t="shared" si="0"/>
        <v>118400</v>
      </c>
    </row>
    <row r="15" spans="1:8" ht="34.5" customHeight="1">
      <c r="A15" s="13" t="s">
        <v>2</v>
      </c>
      <c r="B15" s="15"/>
      <c r="C15" s="15">
        <v>7400</v>
      </c>
      <c r="D15" s="15">
        <v>14800</v>
      </c>
      <c r="E15" s="15"/>
      <c r="F15" s="15">
        <f>14800+14800+14800+14800+8720+14800+14800</f>
        <v>97520</v>
      </c>
      <c r="G15" s="50"/>
      <c r="H15" s="14">
        <f t="shared" si="0"/>
        <v>119720</v>
      </c>
    </row>
    <row r="16" spans="1:8" ht="34.5" customHeight="1">
      <c r="A16" s="13" t="s">
        <v>3</v>
      </c>
      <c r="B16" s="15">
        <v>14800</v>
      </c>
      <c r="C16" s="15">
        <f>14800+14800</f>
        <v>29600</v>
      </c>
      <c r="D16" s="15"/>
      <c r="E16" s="15"/>
      <c r="F16" s="15">
        <v>148000</v>
      </c>
      <c r="G16" s="15"/>
      <c r="H16" s="14">
        <f t="shared" si="0"/>
        <v>192400</v>
      </c>
    </row>
    <row r="17" spans="1:8" ht="34.5" customHeight="1">
      <c r="A17" s="13" t="s">
        <v>4</v>
      </c>
      <c r="B17" s="15">
        <f>29600+14800+14800</f>
        <v>59200</v>
      </c>
      <c r="C17" s="15"/>
      <c r="D17" s="15"/>
      <c r="E17" s="15"/>
      <c r="F17" s="15">
        <v>29600</v>
      </c>
      <c r="G17" s="50">
        <v>14800</v>
      </c>
      <c r="H17" s="14">
        <f t="shared" si="0"/>
        <v>103600</v>
      </c>
    </row>
    <row r="18" spans="1:8" ht="34.5" customHeight="1">
      <c r="A18" s="13" t="s">
        <v>5</v>
      </c>
      <c r="B18" s="15">
        <f>14800</f>
        <v>14800</v>
      </c>
      <c r="C18" s="15">
        <f>14800+14800+14800+14800+14800</f>
        <v>74000</v>
      </c>
      <c r="D18" s="15"/>
      <c r="E18" s="15"/>
      <c r="F18" s="15"/>
      <c r="G18" s="50">
        <f>14800</f>
        <v>14800</v>
      </c>
      <c r="H18" s="14">
        <f t="shared" si="0"/>
        <v>103600</v>
      </c>
    </row>
    <row r="19" spans="1:8" ht="34.5" customHeight="1">
      <c r="A19" s="30" t="s">
        <v>19</v>
      </c>
      <c r="B19" s="31">
        <f aca="true" t="shared" si="1" ref="B19:H19">SUM(B7:B18)</f>
        <v>355000</v>
      </c>
      <c r="C19" s="31">
        <f t="shared" si="1"/>
        <v>170200</v>
      </c>
      <c r="D19" s="31">
        <f t="shared" si="1"/>
        <v>133000</v>
      </c>
      <c r="E19" s="31">
        <f t="shared" si="1"/>
        <v>85000</v>
      </c>
      <c r="F19" s="31">
        <f t="shared" si="1"/>
        <v>487320</v>
      </c>
      <c r="G19" s="31">
        <f t="shared" si="1"/>
        <v>82000</v>
      </c>
      <c r="H19" s="14">
        <f t="shared" si="1"/>
        <v>1312520</v>
      </c>
    </row>
    <row r="20" spans="1:8" ht="39.75" customHeight="1">
      <c r="A20" s="16"/>
      <c r="B20" s="1"/>
      <c r="C20" s="1"/>
      <c r="D20" s="1"/>
      <c r="E20" s="1"/>
      <c r="F20" s="1"/>
      <c r="G20" s="1"/>
      <c r="H20" s="1"/>
    </row>
    <row r="21" spans="1:8" ht="39.75" customHeight="1">
      <c r="A21" s="1"/>
      <c r="B21" s="1"/>
      <c r="C21" s="1"/>
      <c r="D21" s="1"/>
      <c r="E21" s="1"/>
      <c r="F21" s="1"/>
      <c r="G21" s="1"/>
      <c r="H21" s="1"/>
    </row>
    <row r="22" spans="1:8" ht="39.75" customHeight="1">
      <c r="A22" s="1"/>
      <c r="B22" s="1"/>
      <c r="C22" s="1"/>
      <c r="D22" s="1"/>
      <c r="E22" s="1"/>
      <c r="F22" s="1"/>
      <c r="G22" s="1"/>
      <c r="H22" s="1"/>
    </row>
    <row r="23" spans="1:8" ht="39.75" customHeight="1">
      <c r="A23" s="1"/>
      <c r="B23" s="1"/>
      <c r="C23" s="1"/>
      <c r="D23" s="1"/>
      <c r="E23" s="1"/>
      <c r="F23" s="1"/>
      <c r="G23" s="1"/>
      <c r="H23" s="1"/>
    </row>
    <row r="24" spans="1:8" ht="39.75" customHeight="1">
      <c r="A24" s="1"/>
      <c r="B24" s="1"/>
      <c r="C24" s="1"/>
      <c r="D24" s="1"/>
      <c r="E24" s="1"/>
      <c r="F24" s="1"/>
      <c r="G24" s="1"/>
      <c r="H24" s="1"/>
    </row>
    <row r="25" spans="1:8" ht="39.75" customHeight="1">
      <c r="A25" s="1"/>
      <c r="B25" s="1"/>
      <c r="C25" s="1"/>
      <c r="D25" s="1"/>
      <c r="E25" s="1"/>
      <c r="F25" s="1"/>
      <c r="G25" s="1"/>
      <c r="H25" s="1"/>
    </row>
    <row r="26" spans="1:8" ht="39.75" customHeight="1">
      <c r="A26" s="1"/>
      <c r="B26" s="1"/>
      <c r="C26" s="1"/>
      <c r="D26" s="1"/>
      <c r="E26" s="1"/>
      <c r="F26" s="1"/>
      <c r="G26" s="1"/>
      <c r="H26" s="1"/>
    </row>
    <row r="27" spans="1:8" ht="39.75" customHeight="1">
      <c r="A27" s="1"/>
      <c r="B27" s="1"/>
      <c r="C27" s="1"/>
      <c r="D27" s="1"/>
      <c r="E27" s="1"/>
      <c r="F27" s="1"/>
      <c r="G27" s="1"/>
      <c r="H27" s="1"/>
    </row>
    <row r="28" spans="1:8" ht="39.75" customHeight="1">
      <c r="A28" s="1"/>
      <c r="B28" s="1"/>
      <c r="C28" s="1"/>
      <c r="D28" s="1"/>
      <c r="E28" s="1"/>
      <c r="F28" s="1"/>
      <c r="G28" s="1"/>
      <c r="H28" s="1"/>
    </row>
    <row r="29" spans="1:8" ht="39.75" customHeight="1">
      <c r="A29" s="1"/>
      <c r="B29" s="1"/>
      <c r="C29" s="1"/>
      <c r="D29" s="1"/>
      <c r="E29" s="1"/>
      <c r="F29" s="1"/>
      <c r="G29" s="1"/>
      <c r="H29" s="1"/>
    </row>
    <row r="30" spans="1:8" ht="39.75" customHeight="1">
      <c r="A30" s="1"/>
      <c r="B30" s="1"/>
      <c r="C30" s="1"/>
      <c r="D30" s="1"/>
      <c r="E30" s="1"/>
      <c r="F30" s="1"/>
      <c r="G30" s="1"/>
      <c r="H30" s="1"/>
    </row>
    <row r="31" spans="1:8" ht="39.75" customHeight="1">
      <c r="A31" s="1"/>
      <c r="B31" s="1"/>
      <c r="C31" s="1"/>
      <c r="D31" s="1"/>
      <c r="E31" s="1"/>
      <c r="F31" s="1"/>
      <c r="G31" s="1"/>
      <c r="H31" s="1"/>
    </row>
    <row r="32" spans="1:8" ht="39.75" customHeight="1">
      <c r="A32" s="1"/>
      <c r="B32" s="1"/>
      <c r="C32" s="1"/>
      <c r="D32" s="1"/>
      <c r="E32" s="1"/>
      <c r="F32" s="1"/>
      <c r="G32" s="1"/>
      <c r="H32" s="1"/>
    </row>
    <row r="33" spans="1:8" ht="39.75" customHeight="1">
      <c r="A33" s="1"/>
      <c r="B33" s="1"/>
      <c r="C33" s="1"/>
      <c r="D33" s="1"/>
      <c r="E33" s="1"/>
      <c r="F33" s="1"/>
      <c r="G33" s="1"/>
      <c r="H33" s="1"/>
    </row>
    <row r="34" spans="1:8" ht="39.75" customHeight="1">
      <c r="A34" s="1"/>
      <c r="B34" s="1"/>
      <c r="C34" s="1"/>
      <c r="D34" s="1"/>
      <c r="E34" s="1"/>
      <c r="F34" s="1"/>
      <c r="G34" s="1"/>
      <c r="H34" s="1"/>
    </row>
    <row r="35" spans="1:8" ht="39.75" customHeight="1">
      <c r="A35" s="1"/>
      <c r="B35" s="1"/>
      <c r="C35" s="1"/>
      <c r="D35" s="1"/>
      <c r="E35" s="1"/>
      <c r="F35" s="1"/>
      <c r="G35" s="1"/>
      <c r="H35" s="1"/>
    </row>
    <row r="36" spans="1:8" ht="39.75" customHeight="1">
      <c r="A36" s="1"/>
      <c r="B36" s="1"/>
      <c r="C36" s="1"/>
      <c r="D36" s="1"/>
      <c r="E36" s="1"/>
      <c r="F36" s="1"/>
      <c r="G36" s="1"/>
      <c r="H36" s="1"/>
    </row>
    <row r="37" spans="1:8" ht="39.75" customHeight="1">
      <c r="A37" s="1"/>
      <c r="B37" s="1"/>
      <c r="C37" s="1"/>
      <c r="D37" s="1"/>
      <c r="E37" s="1"/>
      <c r="F37" s="1"/>
      <c r="G37" s="1"/>
      <c r="H37" s="1"/>
    </row>
    <row r="38" spans="1:8" ht="39.75" customHeight="1">
      <c r="A38" s="1"/>
      <c r="B38" s="1"/>
      <c r="C38" s="1"/>
      <c r="D38" s="1"/>
      <c r="E38" s="1"/>
      <c r="F38" s="1"/>
      <c r="G38" s="1"/>
      <c r="H38" s="1"/>
    </row>
    <row r="39" spans="1:8" ht="39.75" customHeight="1">
      <c r="A39" s="1"/>
      <c r="B39" s="1"/>
      <c r="C39" s="1"/>
      <c r="D39" s="1"/>
      <c r="E39" s="1"/>
      <c r="F39" s="1"/>
      <c r="G39" s="1"/>
      <c r="H39" s="1"/>
    </row>
    <row r="40" spans="1:8" ht="39.75" customHeight="1">
      <c r="A40" s="1"/>
      <c r="B40" s="1"/>
      <c r="C40" s="1"/>
      <c r="D40" s="1"/>
      <c r="E40" s="1"/>
      <c r="F40" s="1"/>
      <c r="G40" s="1"/>
      <c r="H40" s="1"/>
    </row>
    <row r="41" spans="1:8" ht="39.75" customHeight="1">
      <c r="A41" s="1"/>
      <c r="B41" s="1"/>
      <c r="C41" s="1"/>
      <c r="D41" s="1"/>
      <c r="E41" s="1"/>
      <c r="F41" s="1"/>
      <c r="G41" s="1"/>
      <c r="H41" s="1"/>
    </row>
    <row r="42" spans="1:8" ht="39.75" customHeight="1">
      <c r="A42" s="1"/>
      <c r="B42" s="1"/>
      <c r="C42" s="1"/>
      <c r="D42" s="1"/>
      <c r="E42" s="1"/>
      <c r="F42" s="1"/>
      <c r="G42" s="1"/>
      <c r="H42" s="1"/>
    </row>
    <row r="43" spans="1:8" ht="39.75" customHeight="1">
      <c r="A43" s="1"/>
      <c r="B43" s="1"/>
      <c r="C43" s="1"/>
      <c r="D43" s="1"/>
      <c r="E43" s="1"/>
      <c r="F43" s="1"/>
      <c r="G43" s="1"/>
      <c r="H43" s="1"/>
    </row>
    <row r="44" spans="1:8" ht="39.75" customHeight="1">
      <c r="A44" s="1"/>
      <c r="B44" s="1"/>
      <c r="C44" s="1"/>
      <c r="D44" s="1"/>
      <c r="E44" s="1"/>
      <c r="F44" s="1"/>
      <c r="G44" s="1"/>
      <c r="H44" s="1"/>
    </row>
    <row r="45" spans="1:8" ht="39.75" customHeight="1">
      <c r="A45" s="1"/>
      <c r="B45" s="1"/>
      <c r="C45" s="1"/>
      <c r="D45" s="1"/>
      <c r="E45" s="1"/>
      <c r="F45" s="1"/>
      <c r="G45" s="1"/>
      <c r="H45" s="1"/>
    </row>
    <row r="46" spans="1:8" ht="39.75" customHeight="1">
      <c r="A46" s="1"/>
      <c r="B46" s="1"/>
      <c r="C46" s="1"/>
      <c r="D46" s="1"/>
      <c r="E46" s="1"/>
      <c r="F46" s="1"/>
      <c r="G46" s="1"/>
      <c r="H46" s="1"/>
    </row>
    <row r="47" spans="1:8" ht="39.75" customHeight="1">
      <c r="A47" s="1"/>
      <c r="B47" s="1"/>
      <c r="C47" s="1"/>
      <c r="D47" s="1"/>
      <c r="E47" s="1"/>
      <c r="F47" s="1"/>
      <c r="G47" s="1"/>
      <c r="H47" s="1"/>
    </row>
    <row r="48" spans="1:8" ht="39.75" customHeight="1">
      <c r="A48" s="1"/>
      <c r="B48" s="1"/>
      <c r="C48" s="1"/>
      <c r="D48" s="1"/>
      <c r="E48" s="1"/>
      <c r="F48" s="1"/>
      <c r="G48" s="1"/>
      <c r="H48" s="1"/>
    </row>
    <row r="49" spans="1:8" ht="39.75" customHeight="1">
      <c r="A49" s="1"/>
      <c r="B49" s="1"/>
      <c r="C49" s="1"/>
      <c r="D49" s="1"/>
      <c r="E49" s="1"/>
      <c r="F49" s="1"/>
      <c r="G49" s="1"/>
      <c r="H49" s="1"/>
    </row>
    <row r="50" spans="1:8" ht="39.75" customHeight="1">
      <c r="A50" s="1"/>
      <c r="B50" s="1"/>
      <c r="C50" s="1"/>
      <c r="D50" s="1"/>
      <c r="E50" s="1"/>
      <c r="F50" s="1"/>
      <c r="G50" s="1"/>
      <c r="H50" s="1"/>
    </row>
    <row r="51" spans="1:8" ht="39.75" customHeight="1">
      <c r="A51" s="1"/>
      <c r="B51" s="1"/>
      <c r="C51" s="1"/>
      <c r="D51" s="1"/>
      <c r="E51" s="1"/>
      <c r="F51" s="1"/>
      <c r="G51" s="1"/>
      <c r="H51" s="1"/>
    </row>
  </sheetData>
  <sheetProtection/>
  <mergeCells count="5">
    <mergeCell ref="A2:H2"/>
    <mergeCell ref="A4:H4"/>
    <mergeCell ref="A5:B5"/>
    <mergeCell ref="A1:H1"/>
    <mergeCell ref="A3:H3"/>
  </mergeCells>
  <printOptions horizontalCentered="1"/>
  <pageMargins left="0.15748031496062992" right="0.2362204724409449" top="0.5511811023622047" bottom="0.7480314960629921" header="0.11811023622047245" footer="0.4330708661417323"/>
  <pageSetup horizontalDpi="300" verticalDpi="300" orientation="landscape" paperSize="9" scale="87" r:id="rId1"/>
  <headerFooter alignWithMargins="0">
    <oddFooter>&amp;L&amp;9Fuente: Fondo de Compensación del SOAT y del CAT&amp;R&amp;9&amp;P/&amp;N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06">
      <selection activeCell="A137" sqref="A137"/>
    </sheetView>
  </sheetViews>
  <sheetFormatPr defaultColWidth="11.421875" defaultRowHeight="12.75"/>
  <cols>
    <col min="1" max="1" width="66.57421875" style="0" customWidth="1"/>
    <col min="3" max="3" width="14.00390625" style="0" customWidth="1"/>
    <col min="4" max="4" width="11.7109375" style="0" customWidth="1"/>
    <col min="5" max="5" width="11.57421875" style="0" bestFit="1" customWidth="1"/>
    <col min="6" max="7" width="12.7109375" style="0" customWidth="1"/>
    <col min="8" max="8" width="11.57421875" style="0" bestFit="1" customWidth="1"/>
    <col min="9" max="9" width="12.8515625" style="0" customWidth="1"/>
    <col min="10" max="10" width="12.8515625" style="0" bestFit="1" customWidth="1"/>
  </cols>
  <sheetData>
    <row r="1" spans="1:9" ht="13.5" thickBot="1">
      <c r="A1" s="65" t="s">
        <v>50</v>
      </c>
      <c r="B1" s="65"/>
      <c r="C1" s="65"/>
      <c r="D1" s="65"/>
      <c r="E1" s="65"/>
      <c r="F1" s="65"/>
      <c r="G1" s="65"/>
      <c r="H1" s="65"/>
      <c r="I1" s="65"/>
    </row>
    <row r="2" spans="1:9" ht="13.5" thickBot="1">
      <c r="A2" s="66" t="s">
        <v>29</v>
      </c>
      <c r="B2" s="67"/>
      <c r="C2" s="67"/>
      <c r="D2" s="67"/>
      <c r="E2" s="67"/>
      <c r="F2" s="67"/>
      <c r="G2" s="67"/>
      <c r="H2" s="67"/>
      <c r="I2" s="68"/>
    </row>
    <row r="3" spans="1:9" ht="13.5" thickBot="1">
      <c r="A3" s="66" t="str">
        <f>Hoja1!A3</f>
        <v>AL 31 DE DICIEMBRE DE 2015</v>
      </c>
      <c r="B3" s="67"/>
      <c r="C3" s="67"/>
      <c r="D3" s="67"/>
      <c r="E3" s="67"/>
      <c r="F3" s="67"/>
      <c r="G3" s="67"/>
      <c r="H3" s="67"/>
      <c r="I3" s="68"/>
    </row>
    <row r="4" spans="1:10" ht="13.5" thickBot="1">
      <c r="A4" s="69" t="s">
        <v>0</v>
      </c>
      <c r="B4" s="70"/>
      <c r="C4" s="70"/>
      <c r="D4" s="70"/>
      <c r="E4" s="70"/>
      <c r="F4" s="70"/>
      <c r="G4" s="70"/>
      <c r="H4" s="70"/>
      <c r="I4" s="71"/>
      <c r="J4" s="3"/>
    </row>
    <row r="5" spans="1:10" ht="27.75" thickBot="1">
      <c r="A5" s="72" t="s">
        <v>11</v>
      </c>
      <c r="B5" s="73" t="s">
        <v>6</v>
      </c>
      <c r="C5" s="38" t="s">
        <v>7</v>
      </c>
      <c r="D5" s="39" t="s">
        <v>8</v>
      </c>
      <c r="E5" s="38" t="s">
        <v>9</v>
      </c>
      <c r="F5" s="39" t="s">
        <v>10</v>
      </c>
      <c r="G5" s="39" t="s">
        <v>45</v>
      </c>
      <c r="H5" s="40" t="s">
        <v>20</v>
      </c>
      <c r="I5" s="41" t="s">
        <v>19</v>
      </c>
      <c r="J5" s="42" t="s">
        <v>30</v>
      </c>
    </row>
    <row r="6" spans="1:9" ht="12.75">
      <c r="A6" s="33" t="s">
        <v>12</v>
      </c>
      <c r="B6" s="74"/>
      <c r="C6" s="35"/>
      <c r="D6" s="35"/>
      <c r="E6" s="35"/>
      <c r="F6" s="35"/>
      <c r="G6" s="35"/>
      <c r="H6" s="36"/>
      <c r="I6" s="37"/>
    </row>
    <row r="7" spans="1:9" ht="12.75">
      <c r="A7" s="44" t="s">
        <v>33</v>
      </c>
      <c r="B7" s="75"/>
      <c r="C7" s="8"/>
      <c r="D7" s="8">
        <v>14600</v>
      </c>
      <c r="E7" s="8"/>
      <c r="F7" s="8"/>
      <c r="G7" s="8"/>
      <c r="H7" s="8">
        <f aca="true" t="shared" si="0" ref="H7:H12">SUM(B7:G7)</f>
        <v>14600</v>
      </c>
      <c r="I7" s="10"/>
    </row>
    <row r="8" spans="1:9" ht="12.75">
      <c r="A8" s="44" t="s">
        <v>92</v>
      </c>
      <c r="B8" s="9"/>
      <c r="C8" s="8"/>
      <c r="D8" s="7"/>
      <c r="E8" s="8"/>
      <c r="F8" s="8">
        <v>14600</v>
      </c>
      <c r="G8" s="8"/>
      <c r="H8" s="8">
        <f t="shared" si="0"/>
        <v>14600</v>
      </c>
      <c r="I8" s="11"/>
    </row>
    <row r="9" spans="1:10" ht="12.75">
      <c r="A9" s="44" t="s">
        <v>34</v>
      </c>
      <c r="B9" s="75">
        <v>14600</v>
      </c>
      <c r="C9" s="8"/>
      <c r="D9" s="7"/>
      <c r="E9" s="8"/>
      <c r="F9" s="8"/>
      <c r="G9" s="8"/>
      <c r="H9" s="8">
        <f t="shared" si="0"/>
        <v>14600</v>
      </c>
      <c r="I9" s="11"/>
      <c r="J9" s="45"/>
    </row>
    <row r="10" spans="1:10" ht="12.75">
      <c r="A10" s="44" t="s">
        <v>99</v>
      </c>
      <c r="B10" s="76"/>
      <c r="C10" s="51"/>
      <c r="D10" s="59"/>
      <c r="E10" s="51"/>
      <c r="F10" s="51">
        <v>14600</v>
      </c>
      <c r="G10" s="8"/>
      <c r="H10" s="8">
        <f t="shared" si="0"/>
        <v>14600</v>
      </c>
      <c r="I10" s="11"/>
      <c r="J10" s="45"/>
    </row>
    <row r="11" spans="1:10" ht="12.75">
      <c r="A11" s="44" t="s">
        <v>100</v>
      </c>
      <c r="B11" s="76"/>
      <c r="C11" s="51"/>
      <c r="D11" s="59"/>
      <c r="E11" s="51"/>
      <c r="F11" s="51">
        <v>14600</v>
      </c>
      <c r="G11" s="8"/>
      <c r="H11" s="8">
        <f t="shared" si="0"/>
        <v>14600</v>
      </c>
      <c r="I11" s="11"/>
      <c r="J11" s="45"/>
    </row>
    <row r="12" spans="1:10" ht="12.75">
      <c r="A12" s="44" t="s">
        <v>101</v>
      </c>
      <c r="B12" s="77"/>
      <c r="C12" s="51"/>
      <c r="D12" s="59"/>
      <c r="E12" s="51"/>
      <c r="F12" s="51">
        <v>7300</v>
      </c>
      <c r="G12" s="8"/>
      <c r="H12" s="8">
        <f t="shared" si="0"/>
        <v>7300</v>
      </c>
      <c r="I12" s="11">
        <f>SUM(H7:H12)</f>
        <v>80300</v>
      </c>
      <c r="J12" s="45"/>
    </row>
    <row r="13" spans="1:10" ht="12.75">
      <c r="A13" s="48"/>
      <c r="B13" s="9"/>
      <c r="C13" s="8"/>
      <c r="D13" s="7"/>
      <c r="E13" s="8"/>
      <c r="F13" s="8"/>
      <c r="G13" s="8"/>
      <c r="H13" s="8"/>
      <c r="I13" s="11"/>
      <c r="J13" s="45"/>
    </row>
    <row r="14" spans="1:10" ht="12.75">
      <c r="A14" s="23" t="s">
        <v>13</v>
      </c>
      <c r="B14" s="9"/>
      <c r="C14" s="8"/>
      <c r="D14" s="7"/>
      <c r="E14" s="8"/>
      <c r="F14" s="8"/>
      <c r="G14" s="8"/>
      <c r="H14" s="8"/>
      <c r="I14" s="11"/>
      <c r="J14" s="45"/>
    </row>
    <row r="15" spans="1:10" ht="12.75">
      <c r="A15" s="44" t="s">
        <v>41</v>
      </c>
      <c r="B15" s="75">
        <v>14800</v>
      </c>
      <c r="C15" s="8"/>
      <c r="D15" s="8"/>
      <c r="E15" s="8"/>
      <c r="F15" s="49"/>
      <c r="G15" s="49"/>
      <c r="H15" s="8">
        <f aca="true" t="shared" si="1" ref="H15:H23">SUM(B15:G15)</f>
        <v>14800</v>
      </c>
      <c r="I15" s="11"/>
      <c r="J15" s="45"/>
    </row>
    <row r="16" spans="1:10" ht="12.75">
      <c r="A16" s="44" t="s">
        <v>42</v>
      </c>
      <c r="B16" s="75">
        <v>14800</v>
      </c>
      <c r="C16" s="8"/>
      <c r="D16" s="8"/>
      <c r="E16" s="8"/>
      <c r="F16" s="49"/>
      <c r="G16" s="49"/>
      <c r="H16" s="8">
        <f t="shared" si="1"/>
        <v>14800</v>
      </c>
      <c r="I16" s="11"/>
      <c r="J16" s="45"/>
    </row>
    <row r="17" spans="1:10" ht="12.75">
      <c r="A17" s="44" t="s">
        <v>43</v>
      </c>
      <c r="B17" s="75">
        <v>14800</v>
      </c>
      <c r="C17" s="8"/>
      <c r="D17" s="8"/>
      <c r="E17" s="8"/>
      <c r="F17" s="49"/>
      <c r="G17" s="49"/>
      <c r="H17" s="8">
        <f t="shared" si="1"/>
        <v>14800</v>
      </c>
      <c r="I17" s="11"/>
      <c r="J17" s="45"/>
    </row>
    <row r="18" spans="1:10" ht="12.75">
      <c r="A18" s="44" t="s">
        <v>38</v>
      </c>
      <c r="B18" s="75"/>
      <c r="C18" s="8">
        <v>14800</v>
      </c>
      <c r="D18" s="8"/>
      <c r="E18" s="8"/>
      <c r="F18" s="49"/>
      <c r="G18" s="49"/>
      <c r="H18" s="8">
        <f t="shared" si="1"/>
        <v>14800</v>
      </c>
      <c r="I18" s="11"/>
      <c r="J18" s="45"/>
    </row>
    <row r="19" spans="1:10" ht="12.75">
      <c r="A19" s="44" t="s">
        <v>39</v>
      </c>
      <c r="B19" s="75"/>
      <c r="C19" s="8"/>
      <c r="D19" s="8">
        <v>14800</v>
      </c>
      <c r="E19" s="8"/>
      <c r="F19" s="49"/>
      <c r="G19" s="49"/>
      <c r="H19" s="8">
        <f t="shared" si="1"/>
        <v>14800</v>
      </c>
      <c r="I19" s="11"/>
      <c r="J19" s="45"/>
    </row>
    <row r="20" spans="1:10" ht="12.75">
      <c r="A20" s="44" t="s">
        <v>36</v>
      </c>
      <c r="B20" s="75"/>
      <c r="C20" s="8"/>
      <c r="D20" s="8"/>
      <c r="E20" s="8">
        <v>15400</v>
      </c>
      <c r="F20" s="49"/>
      <c r="G20" s="49"/>
      <c r="H20" s="8">
        <f t="shared" si="1"/>
        <v>15400</v>
      </c>
      <c r="I20" s="11"/>
      <c r="J20" s="43"/>
    </row>
    <row r="21" spans="1:10" ht="12.75">
      <c r="A21" s="44" t="s">
        <v>93</v>
      </c>
      <c r="B21" s="75"/>
      <c r="C21" s="8"/>
      <c r="D21" s="8"/>
      <c r="E21" s="8"/>
      <c r="F21" s="51">
        <v>14800</v>
      </c>
      <c r="G21" s="51"/>
      <c r="H21" s="8">
        <f t="shared" si="1"/>
        <v>14800</v>
      </c>
      <c r="I21" s="11"/>
      <c r="J21" s="43"/>
    </row>
    <row r="22" spans="1:10" ht="12.75">
      <c r="A22" s="44" t="s">
        <v>40</v>
      </c>
      <c r="B22" s="75">
        <v>14800</v>
      </c>
      <c r="C22" s="8"/>
      <c r="D22" s="8"/>
      <c r="E22" s="8"/>
      <c r="F22" s="49"/>
      <c r="G22" s="49"/>
      <c r="H22" s="8">
        <f t="shared" si="1"/>
        <v>14800</v>
      </c>
      <c r="I22" s="11"/>
      <c r="J22" s="43"/>
    </row>
    <row r="23" spans="1:10" ht="12.75">
      <c r="A23" s="44" t="s">
        <v>37</v>
      </c>
      <c r="B23" s="75"/>
      <c r="C23" s="8"/>
      <c r="D23" s="8"/>
      <c r="E23" s="8">
        <v>15400</v>
      </c>
      <c r="F23" s="49"/>
      <c r="G23" s="49"/>
      <c r="H23" s="8">
        <f t="shared" si="1"/>
        <v>15400</v>
      </c>
      <c r="I23" s="11">
        <f>SUM(H15:H23)</f>
        <v>134400</v>
      </c>
      <c r="J23" s="43"/>
    </row>
    <row r="24" spans="1:10" ht="12.75">
      <c r="A24" s="44"/>
      <c r="B24" s="75"/>
      <c r="C24" s="8"/>
      <c r="D24" s="8"/>
      <c r="E24" s="8"/>
      <c r="F24" s="49"/>
      <c r="G24" s="49"/>
      <c r="H24" s="8"/>
      <c r="I24" s="11"/>
      <c r="J24" s="43"/>
    </row>
    <row r="25" spans="1:10" ht="12.75">
      <c r="A25" s="23" t="s">
        <v>14</v>
      </c>
      <c r="B25" s="75"/>
      <c r="C25" s="8"/>
      <c r="D25" s="8"/>
      <c r="E25" s="8"/>
      <c r="F25" s="49"/>
      <c r="G25" s="49"/>
      <c r="H25" s="8"/>
      <c r="I25" s="11"/>
      <c r="J25" s="43"/>
    </row>
    <row r="26" spans="1:10" ht="12.75">
      <c r="A26" s="48" t="s">
        <v>94</v>
      </c>
      <c r="B26" s="78"/>
      <c r="C26" s="49"/>
      <c r="D26" s="49"/>
      <c r="E26" s="49"/>
      <c r="F26" s="49">
        <v>14800</v>
      </c>
      <c r="G26" s="49"/>
      <c r="H26" s="8">
        <f>SUM(B26:G26)</f>
        <v>14800</v>
      </c>
      <c r="I26" s="11"/>
      <c r="J26" s="43"/>
    </row>
    <row r="27" spans="1:10" ht="12.75">
      <c r="A27" s="44" t="s">
        <v>57</v>
      </c>
      <c r="B27" s="76"/>
      <c r="C27" s="51"/>
      <c r="D27" s="51">
        <v>14800</v>
      </c>
      <c r="E27" s="8"/>
      <c r="F27" s="49"/>
      <c r="G27" s="49"/>
      <c r="H27" s="8">
        <f>SUM(B27:G27)</f>
        <v>14800</v>
      </c>
      <c r="I27" s="11"/>
      <c r="J27" s="43"/>
    </row>
    <row r="28" spans="1:10" ht="12.75">
      <c r="A28" s="44" t="s">
        <v>58</v>
      </c>
      <c r="B28" s="76"/>
      <c r="C28" s="51"/>
      <c r="D28" s="51">
        <v>14800</v>
      </c>
      <c r="E28" s="8"/>
      <c r="F28" s="49"/>
      <c r="G28" s="49"/>
      <c r="H28" s="8">
        <f>SUM(B28:G28)</f>
        <v>14800</v>
      </c>
      <c r="I28" s="11"/>
      <c r="J28" s="43"/>
    </row>
    <row r="29" spans="1:10" ht="12.75">
      <c r="A29" s="48" t="s">
        <v>35</v>
      </c>
      <c r="B29" s="75"/>
      <c r="C29" s="8"/>
      <c r="D29" s="8"/>
      <c r="E29" s="8"/>
      <c r="F29" s="49"/>
      <c r="G29" s="49">
        <v>15400</v>
      </c>
      <c r="H29" s="8">
        <f>SUM(B29:G29)</f>
        <v>15400</v>
      </c>
      <c r="I29" s="11"/>
      <c r="J29" s="43"/>
    </row>
    <row r="30" spans="1:10" ht="12.75">
      <c r="A30" s="44" t="s">
        <v>46</v>
      </c>
      <c r="B30" s="75"/>
      <c r="C30" s="8">
        <v>14800</v>
      </c>
      <c r="D30" s="8"/>
      <c r="E30" s="8"/>
      <c r="F30" s="49"/>
      <c r="G30" s="49"/>
      <c r="H30" s="8">
        <f>SUM(B30:G30)</f>
        <v>14800</v>
      </c>
      <c r="I30" s="11">
        <f>SUM(H26:H30)</f>
        <v>74600</v>
      </c>
      <c r="J30" s="43"/>
    </row>
    <row r="31" spans="1:10" ht="12.75">
      <c r="A31" s="48"/>
      <c r="B31" s="75"/>
      <c r="C31" s="8"/>
      <c r="D31" s="8"/>
      <c r="E31" s="8"/>
      <c r="F31" s="49"/>
      <c r="G31" s="49"/>
      <c r="H31" s="8"/>
      <c r="I31" s="11"/>
      <c r="J31" s="43"/>
    </row>
    <row r="32" spans="1:10" ht="12.75">
      <c r="A32" s="23" t="s">
        <v>15</v>
      </c>
      <c r="B32" s="75"/>
      <c r="C32" s="8"/>
      <c r="D32" s="8"/>
      <c r="E32" s="8"/>
      <c r="F32" s="49"/>
      <c r="G32" s="49"/>
      <c r="H32" s="8"/>
      <c r="I32" s="11"/>
      <c r="J32" s="43"/>
    </row>
    <row r="33" spans="1:10" ht="12.75">
      <c r="A33" s="44" t="s">
        <v>47</v>
      </c>
      <c r="B33" s="75"/>
      <c r="C33" s="8">
        <v>7400</v>
      </c>
      <c r="D33" s="8"/>
      <c r="E33" s="8"/>
      <c r="F33" s="49"/>
      <c r="G33" s="49"/>
      <c r="H33" s="8">
        <f aca="true" t="shared" si="2" ref="H33:H43">SUM(B33:G33)</f>
        <v>7400</v>
      </c>
      <c r="I33" s="11"/>
      <c r="J33" s="43"/>
    </row>
    <row r="34" spans="1:10" ht="12.75">
      <c r="A34" s="44" t="s">
        <v>59</v>
      </c>
      <c r="B34" s="75"/>
      <c r="C34" s="8"/>
      <c r="D34" s="8">
        <v>14800</v>
      </c>
      <c r="E34" s="8"/>
      <c r="F34" s="49"/>
      <c r="G34" s="49"/>
      <c r="H34" s="8">
        <f t="shared" si="2"/>
        <v>14800</v>
      </c>
      <c r="I34" s="11"/>
      <c r="J34" s="43"/>
    </row>
    <row r="35" spans="1:10" ht="12.75">
      <c r="A35" s="44" t="s">
        <v>60</v>
      </c>
      <c r="B35" s="75"/>
      <c r="C35" s="8"/>
      <c r="D35" s="8">
        <v>14800</v>
      </c>
      <c r="E35" s="8"/>
      <c r="F35" s="49"/>
      <c r="G35" s="49"/>
      <c r="H35" s="8">
        <f t="shared" si="2"/>
        <v>14800</v>
      </c>
      <c r="I35" s="11"/>
      <c r="J35" s="43"/>
    </row>
    <row r="36" spans="1:10" ht="12.75">
      <c r="A36" s="44" t="s">
        <v>48</v>
      </c>
      <c r="B36" s="75"/>
      <c r="C36" s="8"/>
      <c r="D36" s="8"/>
      <c r="E36" s="8">
        <v>15400</v>
      </c>
      <c r="F36" s="49"/>
      <c r="G36" s="49"/>
      <c r="H36" s="8">
        <f t="shared" si="2"/>
        <v>15400</v>
      </c>
      <c r="I36" s="11"/>
      <c r="J36" s="43"/>
    </row>
    <row r="37" spans="1:10" ht="12.75">
      <c r="A37" s="44" t="s">
        <v>55</v>
      </c>
      <c r="B37" s="75"/>
      <c r="C37" s="8"/>
      <c r="D37" s="8"/>
      <c r="E37" s="58">
        <v>15400</v>
      </c>
      <c r="F37" s="49"/>
      <c r="G37" s="55"/>
      <c r="H37" s="8">
        <f t="shared" si="2"/>
        <v>15400</v>
      </c>
      <c r="I37" s="11"/>
      <c r="J37" s="43"/>
    </row>
    <row r="38" spans="1:10" ht="12.75">
      <c r="A38" s="44" t="s">
        <v>54</v>
      </c>
      <c r="B38" s="75"/>
      <c r="C38" s="8"/>
      <c r="D38" s="8"/>
      <c r="E38" s="58">
        <v>7164.8</v>
      </c>
      <c r="F38" s="49"/>
      <c r="G38" s="55"/>
      <c r="H38" s="8">
        <f t="shared" si="2"/>
        <v>7164.8</v>
      </c>
      <c r="I38" s="11"/>
      <c r="J38" s="43"/>
    </row>
    <row r="39" spans="1:10" ht="12.75">
      <c r="A39" s="44" t="s">
        <v>54</v>
      </c>
      <c r="B39" s="75"/>
      <c r="C39" s="8"/>
      <c r="D39" s="8"/>
      <c r="E39" s="58">
        <v>835.2</v>
      </c>
      <c r="F39" s="49"/>
      <c r="G39" s="55"/>
      <c r="H39" s="8">
        <f t="shared" si="2"/>
        <v>835.2</v>
      </c>
      <c r="I39" s="11"/>
      <c r="J39" s="43"/>
    </row>
    <row r="40" spans="1:10" ht="12.75">
      <c r="A40" s="48" t="s">
        <v>95</v>
      </c>
      <c r="B40" s="78"/>
      <c r="C40" s="49"/>
      <c r="D40" s="49"/>
      <c r="E40" s="49"/>
      <c r="F40" s="49">
        <v>7400</v>
      </c>
      <c r="G40" s="55"/>
      <c r="H40" s="8">
        <f t="shared" si="2"/>
        <v>7400</v>
      </c>
      <c r="I40" s="11"/>
      <c r="J40" s="43"/>
    </row>
    <row r="41" spans="1:10" ht="12.75">
      <c r="A41" s="48" t="s">
        <v>96</v>
      </c>
      <c r="B41" s="78"/>
      <c r="C41" s="49"/>
      <c r="D41" s="49"/>
      <c r="E41" s="49"/>
      <c r="F41" s="49">
        <v>14800</v>
      </c>
      <c r="G41" s="55"/>
      <c r="H41" s="8">
        <f t="shared" si="2"/>
        <v>14800</v>
      </c>
      <c r="I41" s="11"/>
      <c r="J41" s="43"/>
    </row>
    <row r="42" spans="1:10" ht="12.75">
      <c r="A42" s="48" t="s">
        <v>97</v>
      </c>
      <c r="B42" s="78"/>
      <c r="C42" s="49"/>
      <c r="D42" s="49"/>
      <c r="E42" s="49"/>
      <c r="F42" s="49">
        <v>14800</v>
      </c>
      <c r="G42" s="55"/>
      <c r="H42" s="8">
        <f t="shared" si="2"/>
        <v>14800</v>
      </c>
      <c r="I42" s="11"/>
      <c r="J42" s="43"/>
    </row>
    <row r="43" spans="1:10" ht="12.75">
      <c r="A43" s="44" t="s">
        <v>52</v>
      </c>
      <c r="B43" s="75"/>
      <c r="C43" s="8"/>
      <c r="D43" s="8">
        <v>14800</v>
      </c>
      <c r="E43" s="8"/>
      <c r="F43" s="49"/>
      <c r="G43" s="55"/>
      <c r="H43" s="8">
        <f t="shared" si="2"/>
        <v>14800</v>
      </c>
      <c r="I43" s="11">
        <f>SUM(H33:H43)</f>
        <v>127600</v>
      </c>
      <c r="J43" s="43"/>
    </row>
    <row r="44" spans="1:10" ht="12.75">
      <c r="A44" s="48"/>
      <c r="B44" s="75"/>
      <c r="C44" s="8"/>
      <c r="D44" s="8"/>
      <c r="E44" s="8"/>
      <c r="F44" s="49"/>
      <c r="G44" s="55"/>
      <c r="H44" s="8"/>
      <c r="I44" s="11"/>
      <c r="J44" s="43"/>
    </row>
    <row r="45" spans="1:10" ht="12.75">
      <c r="A45" s="23" t="s">
        <v>16</v>
      </c>
      <c r="B45" s="75"/>
      <c r="C45" s="8"/>
      <c r="D45" s="8"/>
      <c r="E45" s="8"/>
      <c r="F45" s="49"/>
      <c r="G45" s="55"/>
      <c r="H45" s="8"/>
      <c r="I45" s="11"/>
      <c r="J45" s="43"/>
    </row>
    <row r="46" spans="1:10" ht="12.75">
      <c r="A46" s="44" t="s">
        <v>56</v>
      </c>
      <c r="B46" s="75"/>
      <c r="C46" s="8"/>
      <c r="D46" s="8"/>
      <c r="E46" s="58">
        <v>15400</v>
      </c>
      <c r="F46" s="49"/>
      <c r="G46" s="55"/>
      <c r="H46" s="8">
        <f>SUM(B46:G46)</f>
        <v>15400</v>
      </c>
      <c r="I46" s="11"/>
      <c r="J46" s="43"/>
    </row>
    <row r="47" spans="1:10" ht="12.75">
      <c r="A47" s="44" t="s">
        <v>98</v>
      </c>
      <c r="B47" s="76"/>
      <c r="C47" s="51"/>
      <c r="D47" s="51"/>
      <c r="E47" s="51"/>
      <c r="F47" s="51">
        <v>5700</v>
      </c>
      <c r="G47" s="58"/>
      <c r="H47" s="8">
        <f>SUM(B47:G47)</f>
        <v>5700</v>
      </c>
      <c r="I47" s="11">
        <f>SUM(H46:H47)</f>
        <v>21100</v>
      </c>
      <c r="J47" s="43"/>
    </row>
    <row r="48" spans="1:10" ht="12.75">
      <c r="A48" s="48"/>
      <c r="B48" s="75"/>
      <c r="C48" s="8"/>
      <c r="D48" s="8"/>
      <c r="E48" s="8"/>
      <c r="F48" s="49"/>
      <c r="G48" s="55"/>
      <c r="H48" s="8"/>
      <c r="I48" s="11"/>
      <c r="J48" s="43"/>
    </row>
    <row r="49" spans="1:10" ht="12.75">
      <c r="A49" s="23" t="s">
        <v>17</v>
      </c>
      <c r="B49" s="75"/>
      <c r="C49" s="8"/>
      <c r="D49" s="8"/>
      <c r="E49" s="8"/>
      <c r="F49" s="49"/>
      <c r="G49" s="55"/>
      <c r="H49" s="8"/>
      <c r="I49" s="11"/>
      <c r="J49" s="43"/>
    </row>
    <row r="50" spans="1:10" ht="12.75">
      <c r="A50" s="44" t="s">
        <v>61</v>
      </c>
      <c r="B50" s="75">
        <v>14800</v>
      </c>
      <c r="C50" s="8"/>
      <c r="D50" s="8"/>
      <c r="E50" s="8"/>
      <c r="F50" s="49"/>
      <c r="G50" s="55"/>
      <c r="H50" s="8">
        <f aca="true" t="shared" si="3" ref="H50:H57">SUM(B50:G50)</f>
        <v>14800</v>
      </c>
      <c r="I50" s="11"/>
      <c r="J50" s="43"/>
    </row>
    <row r="51" spans="1:10" ht="12.75">
      <c r="A51" s="44" t="s">
        <v>62</v>
      </c>
      <c r="B51" s="75">
        <v>14800</v>
      </c>
      <c r="C51" s="8"/>
      <c r="D51" s="8"/>
      <c r="E51" s="8"/>
      <c r="F51" s="49"/>
      <c r="G51" s="55"/>
      <c r="H51" s="8">
        <f t="shared" si="3"/>
        <v>14800</v>
      </c>
      <c r="I51" s="11"/>
      <c r="J51" s="43"/>
    </row>
    <row r="52" spans="1:10" ht="12.75">
      <c r="A52" s="44" t="s">
        <v>63</v>
      </c>
      <c r="B52" s="75">
        <v>14800</v>
      </c>
      <c r="C52" s="8"/>
      <c r="D52" s="8"/>
      <c r="E52" s="8"/>
      <c r="F52" s="49"/>
      <c r="G52" s="55"/>
      <c r="H52" s="8">
        <f t="shared" si="3"/>
        <v>14800</v>
      </c>
      <c r="I52" s="11"/>
      <c r="J52" s="43"/>
    </row>
    <row r="53" spans="1:10" ht="12.75">
      <c r="A53" s="44" t="s">
        <v>80</v>
      </c>
      <c r="B53" s="75"/>
      <c r="C53" s="8"/>
      <c r="D53" s="8"/>
      <c r="E53" s="8"/>
      <c r="F53" s="51">
        <v>14800</v>
      </c>
      <c r="G53" s="55"/>
      <c r="H53" s="8">
        <f t="shared" si="3"/>
        <v>14800</v>
      </c>
      <c r="I53" s="11"/>
      <c r="J53" s="43"/>
    </row>
    <row r="54" spans="1:10" ht="12.75">
      <c r="A54" s="44" t="s">
        <v>79</v>
      </c>
      <c r="B54" s="75"/>
      <c r="C54" s="8"/>
      <c r="D54" s="8"/>
      <c r="E54" s="8"/>
      <c r="F54" s="51">
        <v>14800</v>
      </c>
      <c r="G54" s="55"/>
      <c r="H54" s="8">
        <f t="shared" si="3"/>
        <v>14800</v>
      </c>
      <c r="I54" s="11"/>
      <c r="J54" s="43"/>
    </row>
    <row r="55" spans="1:10" ht="12.75">
      <c r="A55" s="44" t="s">
        <v>64</v>
      </c>
      <c r="B55" s="75">
        <v>14800</v>
      </c>
      <c r="C55" s="8"/>
      <c r="D55" s="8"/>
      <c r="E55" s="8"/>
      <c r="F55" s="49"/>
      <c r="G55" s="55"/>
      <c r="H55" s="8">
        <f t="shared" si="3"/>
        <v>14800</v>
      </c>
      <c r="I55" s="11"/>
      <c r="J55" s="43"/>
    </row>
    <row r="56" spans="1:10" ht="12.75">
      <c r="A56" s="44" t="s">
        <v>65</v>
      </c>
      <c r="B56" s="75">
        <v>14800</v>
      </c>
      <c r="C56" s="8"/>
      <c r="D56" s="8"/>
      <c r="E56" s="8"/>
      <c r="F56" s="49"/>
      <c r="G56" s="49"/>
      <c r="H56" s="8">
        <f t="shared" si="3"/>
        <v>14800</v>
      </c>
      <c r="I56" s="11"/>
      <c r="J56" s="43"/>
    </row>
    <row r="57" spans="1:10" ht="12.75">
      <c r="A57" s="44" t="s">
        <v>69</v>
      </c>
      <c r="B57" s="75"/>
      <c r="C57" s="8"/>
      <c r="D57" s="8">
        <v>14800</v>
      </c>
      <c r="E57" s="8"/>
      <c r="F57" s="49"/>
      <c r="G57" s="49"/>
      <c r="H57" s="8">
        <f t="shared" si="3"/>
        <v>14800</v>
      </c>
      <c r="I57" s="11">
        <f>SUM(H50:H57)</f>
        <v>118400</v>
      </c>
      <c r="J57" s="43"/>
    </row>
    <row r="58" spans="1:10" ht="12.75">
      <c r="A58" s="48"/>
      <c r="B58" s="75"/>
      <c r="C58" s="8"/>
      <c r="D58" s="8"/>
      <c r="E58" s="8"/>
      <c r="F58" s="49"/>
      <c r="G58" s="49"/>
      <c r="H58" s="8"/>
      <c r="I58" s="11"/>
      <c r="J58" s="43"/>
    </row>
    <row r="59" spans="1:10" ht="12.75">
      <c r="A59" s="23" t="s">
        <v>18</v>
      </c>
      <c r="B59" s="75"/>
      <c r="C59" s="8"/>
      <c r="D59" s="8"/>
      <c r="E59" s="8"/>
      <c r="F59" s="49"/>
      <c r="G59" s="49"/>
      <c r="H59" s="8"/>
      <c r="I59" s="11"/>
      <c r="J59" s="43"/>
    </row>
    <row r="60" spans="1:10" ht="12.75">
      <c r="A60" s="48" t="s">
        <v>35</v>
      </c>
      <c r="B60" s="75"/>
      <c r="C60" s="8"/>
      <c r="D60" s="8"/>
      <c r="E60" s="8"/>
      <c r="F60" s="49"/>
      <c r="G60" s="49">
        <v>7400</v>
      </c>
      <c r="H60" s="8">
        <f aca="true" t="shared" si="4" ref="H60:H68">SUM(B60:G60)</f>
        <v>7400</v>
      </c>
      <c r="I60" s="11"/>
      <c r="J60" s="43"/>
    </row>
    <row r="61" spans="1:10" ht="12.75">
      <c r="A61" s="44" t="s">
        <v>66</v>
      </c>
      <c r="B61" s="75">
        <v>14800</v>
      </c>
      <c r="C61" s="8"/>
      <c r="D61" s="8"/>
      <c r="E61" s="8"/>
      <c r="F61" s="49"/>
      <c r="G61" s="49"/>
      <c r="H61" s="8">
        <f t="shared" si="4"/>
        <v>14800</v>
      </c>
      <c r="I61" s="11"/>
      <c r="J61" s="43"/>
    </row>
    <row r="62" spans="1:10" ht="12.75">
      <c r="A62" s="44" t="s">
        <v>81</v>
      </c>
      <c r="B62" s="75"/>
      <c r="C62" s="8"/>
      <c r="D62" s="8"/>
      <c r="E62" s="8"/>
      <c r="F62" s="51">
        <v>14800</v>
      </c>
      <c r="G62" s="49"/>
      <c r="H62" s="8">
        <f t="shared" si="4"/>
        <v>14800</v>
      </c>
      <c r="I62" s="11"/>
      <c r="J62" s="43"/>
    </row>
    <row r="63" spans="1:10" ht="12.75">
      <c r="A63" s="44" t="s">
        <v>83</v>
      </c>
      <c r="B63" s="75"/>
      <c r="C63" s="8"/>
      <c r="D63" s="8"/>
      <c r="E63" s="8"/>
      <c r="F63" s="51">
        <v>14800</v>
      </c>
      <c r="G63" s="49"/>
      <c r="H63" s="8">
        <f t="shared" si="4"/>
        <v>14800</v>
      </c>
      <c r="I63" s="11"/>
      <c r="J63" s="43"/>
    </row>
    <row r="64" spans="1:10" ht="12.75">
      <c r="A64" s="44" t="s">
        <v>82</v>
      </c>
      <c r="B64" s="75"/>
      <c r="C64" s="8"/>
      <c r="D64" s="8"/>
      <c r="E64" s="8"/>
      <c r="F64" s="51">
        <v>14800</v>
      </c>
      <c r="G64" s="49"/>
      <c r="H64" s="8">
        <f t="shared" si="4"/>
        <v>14800</v>
      </c>
      <c r="I64" s="11"/>
      <c r="J64" s="43"/>
    </row>
    <row r="65" spans="1:10" ht="12.75">
      <c r="A65" s="44" t="s">
        <v>67</v>
      </c>
      <c r="B65" s="75">
        <v>14800</v>
      </c>
      <c r="C65" s="8"/>
      <c r="D65" s="8"/>
      <c r="E65" s="8"/>
      <c r="F65" s="49"/>
      <c r="G65" s="49"/>
      <c r="H65" s="8">
        <f t="shared" si="4"/>
        <v>14800</v>
      </c>
      <c r="I65" s="11"/>
      <c r="J65" s="43"/>
    </row>
    <row r="66" spans="1:10" ht="12.75">
      <c r="A66" s="48" t="s">
        <v>35</v>
      </c>
      <c r="B66" s="75"/>
      <c r="C66" s="8"/>
      <c r="D66" s="8"/>
      <c r="E66" s="8"/>
      <c r="F66" s="49"/>
      <c r="G66" s="49">
        <v>14800</v>
      </c>
      <c r="H66" s="8">
        <f t="shared" si="4"/>
        <v>14800</v>
      </c>
      <c r="I66" s="11"/>
      <c r="J66" s="43"/>
    </row>
    <row r="67" spans="1:10" ht="12.75">
      <c r="A67" s="44" t="s">
        <v>68</v>
      </c>
      <c r="B67" s="75">
        <v>14800</v>
      </c>
      <c r="C67" s="8"/>
      <c r="D67" s="8"/>
      <c r="E67" s="8"/>
      <c r="F67" s="49"/>
      <c r="G67" s="49"/>
      <c r="H67" s="8">
        <f t="shared" si="4"/>
        <v>14800</v>
      </c>
      <c r="I67" s="11"/>
      <c r="J67" s="43"/>
    </row>
    <row r="68" spans="1:10" ht="12.75">
      <c r="A68" s="44" t="s">
        <v>70</v>
      </c>
      <c r="B68" s="75"/>
      <c r="C68" s="8">
        <v>7400</v>
      </c>
      <c r="D68" s="8"/>
      <c r="E68" s="8"/>
      <c r="F68" s="49"/>
      <c r="G68" s="49"/>
      <c r="H68" s="8">
        <f t="shared" si="4"/>
        <v>7400</v>
      </c>
      <c r="I68" s="11">
        <f>SUM(H60:H68)</f>
        <v>118400</v>
      </c>
      <c r="J68" s="43"/>
    </row>
    <row r="69" spans="1:10" ht="12.75">
      <c r="A69" s="48"/>
      <c r="B69" s="75"/>
      <c r="C69" s="8"/>
      <c r="D69" s="8"/>
      <c r="E69" s="8"/>
      <c r="F69" s="49"/>
      <c r="G69" s="49"/>
      <c r="H69" s="8"/>
      <c r="I69" s="11"/>
      <c r="J69" s="43"/>
    </row>
    <row r="70" spans="1:10" ht="12.75">
      <c r="A70" s="23" t="s">
        <v>1</v>
      </c>
      <c r="B70" s="75"/>
      <c r="C70" s="8"/>
      <c r="D70" s="8"/>
      <c r="E70" s="8"/>
      <c r="F70" s="49"/>
      <c r="G70" s="49"/>
      <c r="H70" s="8"/>
      <c r="I70" s="11"/>
      <c r="J70" s="43"/>
    </row>
    <row r="71" spans="1:10" ht="12.75">
      <c r="A71" s="44" t="s">
        <v>84</v>
      </c>
      <c r="B71" s="75"/>
      <c r="C71" s="8"/>
      <c r="D71" s="8"/>
      <c r="E71" s="8"/>
      <c r="F71" s="51">
        <v>14800</v>
      </c>
      <c r="G71" s="49"/>
      <c r="H71" s="8">
        <f aca="true" t="shared" si="5" ref="H71:H78">SUM(B71:G71)</f>
        <v>14800</v>
      </c>
      <c r="I71" s="11"/>
      <c r="J71" s="43"/>
    </row>
    <row r="72" spans="1:10" ht="12.75">
      <c r="A72" s="48" t="s">
        <v>35</v>
      </c>
      <c r="B72" s="75"/>
      <c r="C72" s="8"/>
      <c r="D72" s="8"/>
      <c r="E72" s="8"/>
      <c r="F72" s="49"/>
      <c r="G72" s="49">
        <v>14800</v>
      </c>
      <c r="H72" s="8">
        <f t="shared" si="5"/>
        <v>14800</v>
      </c>
      <c r="I72" s="11"/>
      <c r="J72" s="43"/>
    </row>
    <row r="73" spans="1:10" ht="12.75">
      <c r="A73" s="44" t="s">
        <v>71</v>
      </c>
      <c r="B73" s="75"/>
      <c r="C73" s="8">
        <v>14800</v>
      </c>
      <c r="D73" s="8"/>
      <c r="E73" s="8"/>
      <c r="F73" s="49"/>
      <c r="G73" s="49"/>
      <c r="H73" s="8">
        <f t="shared" si="5"/>
        <v>14800</v>
      </c>
      <c r="I73" s="11"/>
      <c r="J73" s="43"/>
    </row>
    <row r="74" spans="1:10" ht="12.75">
      <c r="A74" s="44" t="s">
        <v>72</v>
      </c>
      <c r="B74" s="75">
        <v>14800</v>
      </c>
      <c r="C74" s="8"/>
      <c r="D74" s="8"/>
      <c r="E74" s="8"/>
      <c r="F74" s="49"/>
      <c r="G74" s="49"/>
      <c r="H74" s="8">
        <f t="shared" si="5"/>
        <v>14800</v>
      </c>
      <c r="I74" s="11"/>
      <c r="J74" s="43"/>
    </row>
    <row r="75" spans="1:10" ht="12.75">
      <c r="A75" s="44" t="s">
        <v>73</v>
      </c>
      <c r="B75" s="75">
        <v>14800</v>
      </c>
      <c r="C75" s="8"/>
      <c r="D75" s="8"/>
      <c r="E75" s="8"/>
      <c r="F75" s="49"/>
      <c r="G75" s="49"/>
      <c r="H75" s="8">
        <f t="shared" si="5"/>
        <v>14800</v>
      </c>
      <c r="I75" s="11"/>
      <c r="J75" s="43"/>
    </row>
    <row r="76" spans="1:10" ht="12.75">
      <c r="A76" s="44" t="s">
        <v>74</v>
      </c>
      <c r="B76" s="75">
        <v>14800</v>
      </c>
      <c r="C76" s="8"/>
      <c r="D76" s="8"/>
      <c r="E76" s="8"/>
      <c r="F76" s="49"/>
      <c r="G76" s="49"/>
      <c r="H76" s="8">
        <f t="shared" si="5"/>
        <v>14800</v>
      </c>
      <c r="I76" s="11"/>
      <c r="J76" s="43"/>
    </row>
    <row r="77" spans="1:10" ht="12.75">
      <c r="A77" s="44" t="s">
        <v>75</v>
      </c>
      <c r="B77" s="75">
        <v>14800</v>
      </c>
      <c r="C77" s="8"/>
      <c r="D77" s="8"/>
      <c r="E77" s="8"/>
      <c r="F77" s="49"/>
      <c r="G77" s="49"/>
      <c r="H77" s="8">
        <f t="shared" si="5"/>
        <v>14800</v>
      </c>
      <c r="I77" s="11"/>
      <c r="J77" s="43"/>
    </row>
    <row r="78" spans="1:10" ht="12.75">
      <c r="A78" s="44" t="s">
        <v>76</v>
      </c>
      <c r="B78" s="75">
        <v>14800</v>
      </c>
      <c r="C78" s="8"/>
      <c r="D78" s="8"/>
      <c r="E78" s="8"/>
      <c r="F78" s="49"/>
      <c r="G78" s="49"/>
      <c r="H78" s="8">
        <f t="shared" si="5"/>
        <v>14800</v>
      </c>
      <c r="I78" s="11">
        <f>SUM(H71:H78)</f>
        <v>118400</v>
      </c>
      <c r="J78" s="43"/>
    </row>
    <row r="79" spans="1:10" ht="12.75">
      <c r="A79" s="48"/>
      <c r="B79" s="75"/>
      <c r="C79" s="8"/>
      <c r="D79" s="8"/>
      <c r="E79" s="8"/>
      <c r="F79" s="49"/>
      <c r="G79" s="49"/>
      <c r="H79" s="8"/>
      <c r="I79" s="11"/>
      <c r="J79" s="43"/>
    </row>
    <row r="80" spans="1:10" ht="12.75">
      <c r="A80" s="23" t="s">
        <v>2</v>
      </c>
      <c r="B80" s="75"/>
      <c r="C80" s="8"/>
      <c r="D80" s="8"/>
      <c r="E80" s="8"/>
      <c r="F80" s="49"/>
      <c r="G80" s="49"/>
      <c r="H80" s="8"/>
      <c r="I80" s="11"/>
      <c r="J80" s="43"/>
    </row>
    <row r="81" spans="1:10" ht="12.75">
      <c r="A81" s="44" t="s">
        <v>77</v>
      </c>
      <c r="B81" s="75"/>
      <c r="C81" s="8"/>
      <c r="D81" s="8">
        <v>14800</v>
      </c>
      <c r="E81" s="8"/>
      <c r="F81" s="49"/>
      <c r="G81" s="49"/>
      <c r="H81" s="8">
        <f aca="true" t="shared" si="6" ref="H81:H89">SUM(B81:G81)</f>
        <v>14800</v>
      </c>
      <c r="I81" s="11"/>
      <c r="J81" s="43"/>
    </row>
    <row r="82" spans="1:10" ht="12.75">
      <c r="A82" s="44" t="s">
        <v>85</v>
      </c>
      <c r="B82" s="75"/>
      <c r="C82" s="8"/>
      <c r="D82" s="8"/>
      <c r="E82" s="8"/>
      <c r="F82" s="51">
        <v>14800</v>
      </c>
      <c r="G82" s="49"/>
      <c r="H82" s="8">
        <f t="shared" si="6"/>
        <v>14800</v>
      </c>
      <c r="I82" s="11"/>
      <c r="J82" s="43"/>
    </row>
    <row r="83" spans="1:10" ht="12.75">
      <c r="A83" s="44" t="s">
        <v>88</v>
      </c>
      <c r="B83" s="76"/>
      <c r="C83" s="51"/>
      <c r="D83" s="51"/>
      <c r="E83" s="51"/>
      <c r="F83" s="51">
        <v>14800</v>
      </c>
      <c r="G83" s="49"/>
      <c r="H83" s="8">
        <f t="shared" si="6"/>
        <v>14800</v>
      </c>
      <c r="I83" s="11"/>
      <c r="J83" s="43"/>
    </row>
    <row r="84" spans="1:10" ht="12.75">
      <c r="A84" s="44" t="s">
        <v>89</v>
      </c>
      <c r="B84" s="76"/>
      <c r="C84" s="51"/>
      <c r="D84" s="51"/>
      <c r="E84" s="51"/>
      <c r="F84" s="51">
        <v>8720</v>
      </c>
      <c r="G84" s="49"/>
      <c r="H84" s="8">
        <f t="shared" si="6"/>
        <v>8720</v>
      </c>
      <c r="I84" s="11"/>
      <c r="J84" s="43"/>
    </row>
    <row r="85" spans="1:10" ht="12.75">
      <c r="A85" s="44" t="s">
        <v>90</v>
      </c>
      <c r="B85" s="76"/>
      <c r="C85" s="51"/>
      <c r="D85" s="51"/>
      <c r="E85" s="51"/>
      <c r="F85" s="51">
        <v>14800</v>
      </c>
      <c r="G85" s="49"/>
      <c r="H85" s="8">
        <f t="shared" si="6"/>
        <v>14800</v>
      </c>
      <c r="I85" s="11"/>
      <c r="J85" s="43"/>
    </row>
    <row r="86" spans="1:10" ht="12.75">
      <c r="A86" s="44" t="s">
        <v>91</v>
      </c>
      <c r="B86" s="76"/>
      <c r="C86" s="51"/>
      <c r="D86" s="51"/>
      <c r="E86" s="51"/>
      <c r="F86" s="51">
        <v>14800</v>
      </c>
      <c r="G86" s="49"/>
      <c r="H86" s="8">
        <f t="shared" si="6"/>
        <v>14800</v>
      </c>
      <c r="I86" s="11"/>
      <c r="J86" s="43"/>
    </row>
    <row r="87" spans="1:10" ht="12.75">
      <c r="A87" s="44" t="s">
        <v>86</v>
      </c>
      <c r="B87" s="76"/>
      <c r="C87" s="51"/>
      <c r="D87" s="51"/>
      <c r="E87" s="51"/>
      <c r="F87" s="51">
        <v>14800</v>
      </c>
      <c r="G87" s="49"/>
      <c r="H87" s="8">
        <f t="shared" si="6"/>
        <v>14800</v>
      </c>
      <c r="I87" s="11"/>
      <c r="J87" s="43"/>
    </row>
    <row r="88" spans="1:10" ht="12.75">
      <c r="A88" s="44" t="s">
        <v>87</v>
      </c>
      <c r="B88" s="76"/>
      <c r="C88" s="51"/>
      <c r="D88" s="51"/>
      <c r="E88" s="51"/>
      <c r="F88" s="51">
        <v>14800</v>
      </c>
      <c r="G88" s="49"/>
      <c r="H88" s="8">
        <f t="shared" si="6"/>
        <v>14800</v>
      </c>
      <c r="I88" s="11"/>
      <c r="J88" s="43"/>
    </row>
    <row r="89" spans="1:10" ht="12.75">
      <c r="A89" s="44" t="s">
        <v>78</v>
      </c>
      <c r="B89" s="75"/>
      <c r="C89" s="8">
        <v>7400</v>
      </c>
      <c r="D89" s="8"/>
      <c r="E89" s="8"/>
      <c r="F89" s="49"/>
      <c r="G89" s="49"/>
      <c r="H89" s="8">
        <f t="shared" si="6"/>
        <v>7400</v>
      </c>
      <c r="I89" s="11">
        <f>SUM(H81:H89)</f>
        <v>119720</v>
      </c>
      <c r="J89" s="43"/>
    </row>
    <row r="90" spans="1:10" ht="12.75">
      <c r="A90" s="48"/>
      <c r="B90" s="75"/>
      <c r="C90" s="8"/>
      <c r="D90" s="8"/>
      <c r="E90" s="8"/>
      <c r="F90" s="49"/>
      <c r="G90" s="49"/>
      <c r="H90" s="8"/>
      <c r="I90" s="11"/>
      <c r="J90" s="43"/>
    </row>
    <row r="91" spans="1:10" ht="12.75">
      <c r="A91" s="23" t="s">
        <v>3</v>
      </c>
      <c r="B91" s="75"/>
      <c r="C91" s="8"/>
      <c r="D91" s="8"/>
      <c r="E91" s="8"/>
      <c r="F91" s="49"/>
      <c r="G91" s="49"/>
      <c r="H91" s="8"/>
      <c r="I91" s="11"/>
      <c r="J91" s="43"/>
    </row>
    <row r="92" spans="1:10" ht="12.75">
      <c r="A92" s="44" t="s">
        <v>102</v>
      </c>
      <c r="B92" s="75"/>
      <c r="C92" s="8"/>
      <c r="D92" s="8"/>
      <c r="E92" s="8"/>
      <c r="F92" s="51">
        <v>14800</v>
      </c>
      <c r="G92" s="49"/>
      <c r="H92" s="8">
        <f aca="true" t="shared" si="7" ref="H92:H104">SUM(B92:G92)</f>
        <v>14800</v>
      </c>
      <c r="I92" s="11"/>
      <c r="J92" s="43"/>
    </row>
    <row r="93" spans="1:10" ht="12.75">
      <c r="A93" s="44" t="s">
        <v>103</v>
      </c>
      <c r="B93" s="75"/>
      <c r="C93" s="8"/>
      <c r="D93" s="8"/>
      <c r="E93" s="8"/>
      <c r="F93" s="51">
        <v>14800</v>
      </c>
      <c r="G93" s="49"/>
      <c r="H93" s="8">
        <f t="shared" si="7"/>
        <v>14800</v>
      </c>
      <c r="I93" s="11"/>
      <c r="J93" s="43"/>
    </row>
    <row r="94" spans="1:10" ht="12.75">
      <c r="A94" s="44" t="s">
        <v>104</v>
      </c>
      <c r="B94" s="75"/>
      <c r="C94" s="8"/>
      <c r="D94" s="8"/>
      <c r="E94" s="8"/>
      <c r="F94" s="51">
        <v>14800</v>
      </c>
      <c r="G94" s="49"/>
      <c r="H94" s="8">
        <f t="shared" si="7"/>
        <v>14800</v>
      </c>
      <c r="I94" s="11"/>
      <c r="J94" s="43"/>
    </row>
    <row r="95" spans="1:10" ht="12.75">
      <c r="A95" s="44" t="s">
        <v>105</v>
      </c>
      <c r="B95" s="75"/>
      <c r="C95" s="8"/>
      <c r="D95" s="8"/>
      <c r="E95" s="8"/>
      <c r="F95" s="51">
        <v>14800</v>
      </c>
      <c r="G95" s="49"/>
      <c r="H95" s="8">
        <f t="shared" si="7"/>
        <v>14800</v>
      </c>
      <c r="I95" s="11"/>
      <c r="J95" s="43"/>
    </row>
    <row r="96" spans="1:10" ht="12.75">
      <c r="A96" s="44" t="s">
        <v>106</v>
      </c>
      <c r="B96" s="75"/>
      <c r="C96" s="8"/>
      <c r="D96" s="8"/>
      <c r="E96" s="8"/>
      <c r="F96" s="51">
        <v>14800</v>
      </c>
      <c r="G96" s="49"/>
      <c r="H96" s="8">
        <f t="shared" si="7"/>
        <v>14800</v>
      </c>
      <c r="I96" s="11"/>
      <c r="J96" s="43"/>
    </row>
    <row r="97" spans="1:10" ht="12.75">
      <c r="A97" s="44" t="s">
        <v>107</v>
      </c>
      <c r="B97" s="75"/>
      <c r="C97" s="8"/>
      <c r="D97" s="8"/>
      <c r="E97" s="8"/>
      <c r="F97" s="51">
        <v>14800</v>
      </c>
      <c r="G97" s="49"/>
      <c r="H97" s="8">
        <f t="shared" si="7"/>
        <v>14800</v>
      </c>
      <c r="I97" s="11"/>
      <c r="J97" s="43"/>
    </row>
    <row r="98" spans="1:10" ht="12.75">
      <c r="A98" s="44" t="s">
        <v>108</v>
      </c>
      <c r="B98" s="75"/>
      <c r="C98" s="8"/>
      <c r="D98" s="8"/>
      <c r="E98" s="8"/>
      <c r="F98" s="51">
        <v>14800</v>
      </c>
      <c r="G98" s="49"/>
      <c r="H98" s="8">
        <f t="shared" si="7"/>
        <v>14800</v>
      </c>
      <c r="I98" s="11"/>
      <c r="J98" s="43"/>
    </row>
    <row r="99" spans="1:10" ht="12.75">
      <c r="A99" s="44" t="s">
        <v>109</v>
      </c>
      <c r="B99" s="75"/>
      <c r="C99" s="8"/>
      <c r="D99" s="8"/>
      <c r="E99" s="8"/>
      <c r="F99" s="51">
        <v>14800</v>
      </c>
      <c r="G99" s="49"/>
      <c r="H99" s="8">
        <f t="shared" si="7"/>
        <v>14800</v>
      </c>
      <c r="I99" s="11"/>
      <c r="J99" s="43"/>
    </row>
    <row r="100" spans="1:10" ht="12.75">
      <c r="A100" s="44" t="s">
        <v>110</v>
      </c>
      <c r="B100" s="75"/>
      <c r="C100" s="8"/>
      <c r="D100" s="8"/>
      <c r="E100" s="8"/>
      <c r="F100" s="51">
        <v>14800</v>
      </c>
      <c r="G100" s="49"/>
      <c r="H100" s="8">
        <f t="shared" si="7"/>
        <v>14800</v>
      </c>
      <c r="I100" s="11"/>
      <c r="J100" s="43"/>
    </row>
    <row r="101" spans="1:10" ht="12.75">
      <c r="A101" s="44" t="s">
        <v>111</v>
      </c>
      <c r="B101" s="75"/>
      <c r="C101" s="8"/>
      <c r="D101" s="8"/>
      <c r="E101" s="8"/>
      <c r="F101" s="51">
        <v>14800</v>
      </c>
      <c r="G101" s="49"/>
      <c r="H101" s="8">
        <f t="shared" si="7"/>
        <v>14800</v>
      </c>
      <c r="I101" s="11"/>
      <c r="J101" s="43"/>
    </row>
    <row r="102" spans="1:10" ht="12.75">
      <c r="A102" s="44" t="s">
        <v>112</v>
      </c>
      <c r="B102" s="75">
        <v>14800</v>
      </c>
      <c r="C102" s="8"/>
      <c r="D102" s="8"/>
      <c r="E102" s="8"/>
      <c r="F102" s="49"/>
      <c r="G102" s="49"/>
      <c r="H102" s="8">
        <f t="shared" si="7"/>
        <v>14800</v>
      </c>
      <c r="I102" s="11"/>
      <c r="J102" s="43"/>
    </row>
    <row r="103" spans="1:10" ht="12.75">
      <c r="A103" s="44" t="s">
        <v>113</v>
      </c>
      <c r="B103" s="75"/>
      <c r="C103" s="8">
        <v>14800</v>
      </c>
      <c r="D103" s="8"/>
      <c r="E103" s="8"/>
      <c r="F103" s="49"/>
      <c r="G103" s="49"/>
      <c r="H103" s="8">
        <f t="shared" si="7"/>
        <v>14800</v>
      </c>
      <c r="I103" s="11"/>
      <c r="J103" s="43"/>
    </row>
    <row r="104" spans="1:10" ht="12.75">
      <c r="A104" s="44" t="s">
        <v>114</v>
      </c>
      <c r="B104" s="75"/>
      <c r="C104" s="8">
        <v>14800</v>
      </c>
      <c r="D104" s="8"/>
      <c r="E104" s="8"/>
      <c r="F104" s="49"/>
      <c r="G104" s="49"/>
      <c r="H104" s="8">
        <f t="shared" si="7"/>
        <v>14800</v>
      </c>
      <c r="I104" s="11">
        <f>SUM(H92:H104)</f>
        <v>192400</v>
      </c>
      <c r="J104" s="43"/>
    </row>
    <row r="105" spans="1:10" ht="12.75">
      <c r="A105" s="48"/>
      <c r="B105" s="75"/>
      <c r="C105" s="8"/>
      <c r="D105" s="8"/>
      <c r="E105" s="8"/>
      <c r="F105" s="49"/>
      <c r="G105" s="49"/>
      <c r="H105" s="8"/>
      <c r="I105" s="11"/>
      <c r="J105" s="43"/>
    </row>
    <row r="106" spans="1:10" ht="12.75">
      <c r="A106" s="23" t="s">
        <v>4</v>
      </c>
      <c r="B106" s="75"/>
      <c r="C106" s="8"/>
      <c r="D106" s="8"/>
      <c r="E106" s="8"/>
      <c r="F106" s="49"/>
      <c r="G106" s="49"/>
      <c r="H106" s="8"/>
      <c r="I106" s="11"/>
      <c r="J106" s="43"/>
    </row>
    <row r="107" spans="1:10" ht="12.75">
      <c r="A107" s="44" t="s">
        <v>115</v>
      </c>
      <c r="B107" s="75">
        <v>14800</v>
      </c>
      <c r="C107" s="8"/>
      <c r="D107" s="8"/>
      <c r="E107" s="8"/>
      <c r="F107" s="49"/>
      <c r="G107" s="49"/>
      <c r="H107" s="8">
        <f aca="true" t="shared" si="8" ref="H107:H113">SUM(B107:G107)</f>
        <v>14800</v>
      </c>
      <c r="I107" s="11"/>
      <c r="J107" s="43"/>
    </row>
    <row r="108" spans="1:10" ht="12.75">
      <c r="A108" s="44" t="s">
        <v>116</v>
      </c>
      <c r="B108" s="75">
        <v>14800</v>
      </c>
      <c r="C108" s="8"/>
      <c r="D108" s="8"/>
      <c r="E108" s="8"/>
      <c r="F108" s="49"/>
      <c r="G108" s="49"/>
      <c r="H108" s="8">
        <f t="shared" si="8"/>
        <v>14800</v>
      </c>
      <c r="I108" s="11"/>
      <c r="J108" s="43"/>
    </row>
    <row r="109" spans="1:10" ht="12.75">
      <c r="A109" s="44" t="s">
        <v>117</v>
      </c>
      <c r="B109" s="75"/>
      <c r="C109" s="8"/>
      <c r="D109" s="8"/>
      <c r="E109" s="8"/>
      <c r="F109" s="51">
        <v>14800</v>
      </c>
      <c r="G109" s="49"/>
      <c r="H109" s="8">
        <f t="shared" si="8"/>
        <v>14800</v>
      </c>
      <c r="I109" s="11"/>
      <c r="J109" s="43"/>
    </row>
    <row r="110" spans="1:10" ht="12.75">
      <c r="A110" s="44" t="s">
        <v>118</v>
      </c>
      <c r="B110" s="75"/>
      <c r="C110" s="8"/>
      <c r="D110" s="8"/>
      <c r="E110" s="8"/>
      <c r="F110" s="51">
        <v>14800</v>
      </c>
      <c r="G110" s="49"/>
      <c r="H110" s="8">
        <f t="shared" si="8"/>
        <v>14800</v>
      </c>
      <c r="I110" s="11"/>
      <c r="J110" s="43"/>
    </row>
    <row r="111" spans="1:10" ht="12.75">
      <c r="A111" s="44" t="s">
        <v>119</v>
      </c>
      <c r="B111" s="75">
        <v>14800</v>
      </c>
      <c r="C111" s="8"/>
      <c r="D111" s="8"/>
      <c r="E111" s="8"/>
      <c r="F111" s="49"/>
      <c r="G111" s="49"/>
      <c r="H111" s="8">
        <f t="shared" si="8"/>
        <v>14800</v>
      </c>
      <c r="I111" s="11"/>
      <c r="J111" s="43"/>
    </row>
    <row r="112" spans="1:10" ht="12.75">
      <c r="A112" s="44" t="s">
        <v>120</v>
      </c>
      <c r="B112" s="75">
        <v>14800</v>
      </c>
      <c r="C112" s="8"/>
      <c r="D112" s="8"/>
      <c r="E112" s="8"/>
      <c r="F112" s="49"/>
      <c r="G112" s="49"/>
      <c r="H112" s="8">
        <f t="shared" si="8"/>
        <v>14800</v>
      </c>
      <c r="I112" s="11"/>
      <c r="J112" s="43"/>
    </row>
    <row r="113" spans="1:10" ht="12.75">
      <c r="A113" s="48" t="s">
        <v>121</v>
      </c>
      <c r="B113" s="75"/>
      <c r="C113" s="8"/>
      <c r="D113" s="8"/>
      <c r="E113" s="8"/>
      <c r="F113" s="49"/>
      <c r="G113" s="49">
        <v>14800</v>
      </c>
      <c r="H113" s="8">
        <f t="shared" si="8"/>
        <v>14800</v>
      </c>
      <c r="I113" s="11">
        <f>SUM(H107:H113)</f>
        <v>103600</v>
      </c>
      <c r="J113" s="43"/>
    </row>
    <row r="114" spans="1:10" ht="12.75">
      <c r="A114" s="48"/>
      <c r="B114" s="75"/>
      <c r="C114" s="8"/>
      <c r="D114" s="8"/>
      <c r="E114" s="8"/>
      <c r="F114" s="49"/>
      <c r="G114" s="49"/>
      <c r="H114" s="8"/>
      <c r="I114" s="11"/>
      <c r="J114" s="43"/>
    </row>
    <row r="115" spans="1:10" ht="12.75">
      <c r="A115" s="23" t="s">
        <v>5</v>
      </c>
      <c r="B115" s="75"/>
      <c r="C115" s="8"/>
      <c r="D115" s="8"/>
      <c r="E115" s="8"/>
      <c r="F115" s="49"/>
      <c r="G115" s="49"/>
      <c r="H115" s="8"/>
      <c r="I115" s="11"/>
      <c r="J115" s="43"/>
    </row>
    <row r="116" spans="1:10" ht="12.75">
      <c r="A116" s="44" t="s">
        <v>128</v>
      </c>
      <c r="B116" s="75"/>
      <c r="C116" s="8">
        <v>14800</v>
      </c>
      <c r="D116" s="8"/>
      <c r="E116" s="8"/>
      <c r="F116" s="49"/>
      <c r="G116" s="49"/>
      <c r="H116" s="8">
        <f aca="true" t="shared" si="9" ref="H116:H122">SUM(B116:G116)</f>
        <v>14800</v>
      </c>
      <c r="I116" s="11"/>
      <c r="J116" s="43"/>
    </row>
    <row r="117" spans="1:10" ht="12.75">
      <c r="A117" s="44" t="s">
        <v>123</v>
      </c>
      <c r="B117" s="75">
        <v>14800</v>
      </c>
      <c r="C117" s="8"/>
      <c r="D117" s="8"/>
      <c r="E117" s="8"/>
      <c r="F117" s="49"/>
      <c r="G117" s="49"/>
      <c r="H117" s="8">
        <f t="shared" si="9"/>
        <v>14800</v>
      </c>
      <c r="I117" s="11"/>
      <c r="J117" s="43"/>
    </row>
    <row r="118" spans="1:10" ht="12.75">
      <c r="A118" s="44" t="s">
        <v>127</v>
      </c>
      <c r="B118" s="75"/>
      <c r="C118" s="8">
        <v>14800</v>
      </c>
      <c r="D118" s="8"/>
      <c r="E118" s="8"/>
      <c r="F118" s="49"/>
      <c r="G118" s="49"/>
      <c r="H118" s="8">
        <f t="shared" si="9"/>
        <v>14800</v>
      </c>
      <c r="I118" s="11"/>
      <c r="J118" s="43"/>
    </row>
    <row r="119" spans="1:10" ht="12.75">
      <c r="A119" s="44" t="s">
        <v>124</v>
      </c>
      <c r="B119" s="75"/>
      <c r="C119" s="8">
        <v>14800</v>
      </c>
      <c r="D119" s="8"/>
      <c r="E119" s="8"/>
      <c r="F119" s="49"/>
      <c r="G119" s="49"/>
      <c r="H119" s="8">
        <f t="shared" si="9"/>
        <v>14800</v>
      </c>
      <c r="I119" s="11"/>
      <c r="J119" s="43"/>
    </row>
    <row r="120" spans="1:10" ht="12.75">
      <c r="A120" s="44" t="s">
        <v>125</v>
      </c>
      <c r="B120" s="75"/>
      <c r="C120" s="8">
        <v>14800</v>
      </c>
      <c r="D120" s="8"/>
      <c r="E120" s="8"/>
      <c r="F120" s="49"/>
      <c r="G120" s="49"/>
      <c r="H120" s="8">
        <f t="shared" si="9"/>
        <v>14800</v>
      </c>
      <c r="I120" s="11"/>
      <c r="J120" s="43"/>
    </row>
    <row r="121" spans="1:10" ht="12.75">
      <c r="A121" s="44" t="s">
        <v>126</v>
      </c>
      <c r="B121" s="75"/>
      <c r="C121" s="8">
        <v>14800</v>
      </c>
      <c r="D121" s="8"/>
      <c r="E121" s="8"/>
      <c r="F121" s="49"/>
      <c r="G121" s="49"/>
      <c r="H121" s="8">
        <f t="shared" si="9"/>
        <v>14800</v>
      </c>
      <c r="I121" s="11"/>
      <c r="J121" s="43"/>
    </row>
    <row r="122" spans="1:10" ht="12.75">
      <c r="A122" s="48" t="s">
        <v>121</v>
      </c>
      <c r="B122" s="75"/>
      <c r="C122" s="8"/>
      <c r="D122" s="8"/>
      <c r="E122" s="8"/>
      <c r="F122" s="49"/>
      <c r="G122" s="49">
        <v>14800</v>
      </c>
      <c r="H122" s="8">
        <f t="shared" si="9"/>
        <v>14800</v>
      </c>
      <c r="I122" s="11">
        <f>SUM(H116:H122)</f>
        <v>103600</v>
      </c>
      <c r="J122" s="43"/>
    </row>
    <row r="123" spans="1:10" ht="12.75">
      <c r="A123" s="48"/>
      <c r="B123" s="75"/>
      <c r="C123" s="8"/>
      <c r="D123" s="8"/>
      <c r="E123" s="8"/>
      <c r="F123" s="49"/>
      <c r="G123" s="49"/>
      <c r="H123" s="8"/>
      <c r="I123" s="11"/>
      <c r="J123" s="43"/>
    </row>
    <row r="124" spans="1:10" ht="12.75">
      <c r="A124" s="48"/>
      <c r="B124" s="75"/>
      <c r="C124" s="8"/>
      <c r="D124" s="8"/>
      <c r="E124" s="8"/>
      <c r="F124" s="49"/>
      <c r="G124" s="49"/>
      <c r="H124" s="8"/>
      <c r="I124" s="11"/>
      <c r="J124" s="43"/>
    </row>
    <row r="125" spans="1:9" ht="12.75">
      <c r="A125" s="22"/>
      <c r="B125" s="75"/>
      <c r="C125" s="8"/>
      <c r="D125" s="8"/>
      <c r="E125" s="8"/>
      <c r="F125" s="8"/>
      <c r="G125" s="8"/>
      <c r="H125" s="8"/>
      <c r="I125" s="11"/>
    </row>
    <row r="126" spans="1:9" ht="12.75">
      <c r="A126" s="22"/>
      <c r="B126" s="75"/>
      <c r="C126" s="7"/>
      <c r="D126" s="7"/>
      <c r="E126" s="7"/>
      <c r="F126" s="7"/>
      <c r="G126" s="7"/>
      <c r="H126" s="8"/>
      <c r="I126" s="10"/>
    </row>
    <row r="127" spans="1:9" ht="13.5" thickBot="1">
      <c r="A127" s="24" t="s">
        <v>19</v>
      </c>
      <c r="B127" s="79">
        <f aca="true" t="shared" si="10" ref="B127:I127">SUM(B6:B126)</f>
        <v>355000</v>
      </c>
      <c r="C127" s="5">
        <f t="shared" si="10"/>
        <v>170200</v>
      </c>
      <c r="D127" s="5">
        <f t="shared" si="10"/>
        <v>133000</v>
      </c>
      <c r="E127" s="5">
        <f t="shared" si="10"/>
        <v>85000</v>
      </c>
      <c r="F127" s="5">
        <f t="shared" si="10"/>
        <v>487320</v>
      </c>
      <c r="G127" s="5">
        <f t="shared" si="10"/>
        <v>82000</v>
      </c>
      <c r="H127" s="5">
        <f t="shared" si="10"/>
        <v>1312520</v>
      </c>
      <c r="I127" s="6">
        <f t="shared" si="10"/>
        <v>1312520</v>
      </c>
    </row>
    <row r="130" ht="12.75">
      <c r="A130" s="16"/>
    </row>
    <row r="131" ht="12.75">
      <c r="C131" s="18"/>
    </row>
  </sheetData>
  <sheetProtection/>
  <mergeCells count="4">
    <mergeCell ref="A2:I2"/>
    <mergeCell ref="A4:I4"/>
    <mergeCell ref="A1:I1"/>
    <mergeCell ref="A3:I3"/>
  </mergeCells>
  <printOptions horizontalCentered="1"/>
  <pageMargins left="0.15748031496062992" right="0.2362204724409449" top="0.71" bottom="0.92" header="0" footer="0.3937007874015748"/>
  <pageSetup horizontalDpi="600" verticalDpi="600" orientation="landscape" paperSize="9" scale="76" r:id="rId3"/>
  <headerFooter alignWithMargins="0">
    <oddFooter>&amp;LFuente: Fondo de Compensación del SOAT y del CAT&amp;R&amp;P/&amp;N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40.140625" style="0" customWidth="1"/>
    <col min="2" max="2" width="34.8515625" style="0" customWidth="1"/>
    <col min="3" max="3" width="13.8515625" style="0" customWidth="1"/>
    <col min="4" max="4" width="15.7109375" style="0" customWidth="1"/>
    <col min="5" max="5" width="13.28125" style="0" customWidth="1"/>
    <col min="7" max="8" width="11.8515625" style="0" bestFit="1" customWidth="1"/>
  </cols>
  <sheetData>
    <row r="1" spans="1:8" ht="13.5" thickBot="1">
      <c r="A1" s="65" t="s">
        <v>51</v>
      </c>
      <c r="B1" s="65"/>
      <c r="C1" s="65"/>
      <c r="D1" s="65"/>
      <c r="E1" s="65"/>
      <c r="F1" s="65"/>
      <c r="G1" s="65"/>
      <c r="H1" s="65"/>
    </row>
    <row r="2" spans="1:8" ht="13.5" thickBot="1">
      <c r="A2" s="66" t="s">
        <v>29</v>
      </c>
      <c r="B2" s="67"/>
      <c r="C2" s="67"/>
      <c r="D2" s="67"/>
      <c r="E2" s="67"/>
      <c r="F2" s="67"/>
      <c r="G2" s="67"/>
      <c r="H2" s="68"/>
    </row>
    <row r="3" spans="1:8" ht="13.5" thickBot="1">
      <c r="A3" s="66" t="str">
        <f>Hoja1!A3</f>
        <v>AL 31 DE DICIEMBRE DE 2015</v>
      </c>
      <c r="B3" s="67"/>
      <c r="C3" s="67"/>
      <c r="D3" s="67"/>
      <c r="E3" s="67"/>
      <c r="F3" s="67"/>
      <c r="G3" s="67"/>
      <c r="H3" s="68"/>
    </row>
    <row r="4" spans="1:8" ht="13.5" thickBot="1">
      <c r="A4" s="69" t="s">
        <v>0</v>
      </c>
      <c r="B4" s="70"/>
      <c r="C4" s="70"/>
      <c r="D4" s="70"/>
      <c r="E4" s="70"/>
      <c r="F4" s="70"/>
      <c r="G4" s="70"/>
      <c r="H4" s="71"/>
    </row>
    <row r="5" spans="1:8" ht="26.25" thickBot="1">
      <c r="A5" s="29" t="s">
        <v>31</v>
      </c>
      <c r="B5" s="29" t="s">
        <v>32</v>
      </c>
      <c r="C5" s="29" t="s">
        <v>25</v>
      </c>
      <c r="D5" s="29" t="s">
        <v>26</v>
      </c>
      <c r="E5" s="29" t="s">
        <v>27</v>
      </c>
      <c r="F5" s="29" t="s">
        <v>28</v>
      </c>
      <c r="G5" s="40" t="s">
        <v>20</v>
      </c>
      <c r="H5" s="41" t="s">
        <v>19</v>
      </c>
    </row>
    <row r="6" spans="1:8" ht="12.75">
      <c r="A6" s="33" t="s">
        <v>13</v>
      </c>
      <c r="B6" s="52"/>
      <c r="C6" s="53"/>
      <c r="D6" s="54"/>
      <c r="E6" s="54"/>
      <c r="F6" s="34"/>
      <c r="G6" s="36"/>
      <c r="H6" s="37"/>
    </row>
    <row r="7" spans="1:8" ht="12.75">
      <c r="A7" s="48" t="s">
        <v>35</v>
      </c>
      <c r="B7" s="44" t="s">
        <v>44</v>
      </c>
      <c r="C7" s="53">
        <v>41298</v>
      </c>
      <c r="D7" s="54">
        <v>42028</v>
      </c>
      <c r="E7" s="46">
        <v>42039</v>
      </c>
      <c r="F7" s="27"/>
      <c r="G7" s="8">
        <v>14800</v>
      </c>
      <c r="H7" s="11">
        <f>SUM(G7)</f>
        <v>14800</v>
      </c>
    </row>
    <row r="8" spans="1:8" ht="12.75">
      <c r="A8" s="48" t="s">
        <v>35</v>
      </c>
      <c r="B8" s="44"/>
      <c r="C8" s="26"/>
      <c r="D8" s="21"/>
      <c r="E8" s="46">
        <v>42061</v>
      </c>
      <c r="F8" s="27"/>
      <c r="G8" s="8">
        <v>14600</v>
      </c>
      <c r="H8" s="11">
        <f>SUM(G8)</f>
        <v>14600</v>
      </c>
    </row>
    <row r="9" spans="1:8" ht="12.75">
      <c r="A9" s="44" t="s">
        <v>53</v>
      </c>
      <c r="B9" s="44" t="s">
        <v>44</v>
      </c>
      <c r="C9" s="56">
        <v>41386</v>
      </c>
      <c r="D9" s="57">
        <v>42146</v>
      </c>
      <c r="E9" s="46">
        <v>42115</v>
      </c>
      <c r="F9" s="27">
        <f>IF((E9-D9)&lt;0,0,(E9-D9))</f>
        <v>0</v>
      </c>
      <c r="G9" s="8">
        <v>14800</v>
      </c>
      <c r="H9" s="11">
        <f>SUM(G9)</f>
        <v>14800</v>
      </c>
    </row>
    <row r="10" spans="1:8" ht="12.75">
      <c r="A10" s="44" t="s">
        <v>129</v>
      </c>
      <c r="B10" s="44" t="s">
        <v>130</v>
      </c>
      <c r="C10" s="56">
        <v>41456</v>
      </c>
      <c r="D10" s="46">
        <f>C10+365+365+30</f>
        <v>42216</v>
      </c>
      <c r="E10" s="46">
        <v>42347</v>
      </c>
      <c r="F10" s="27">
        <f>IF((E10-D10)&lt;0,0,(E10-D10))</f>
        <v>131</v>
      </c>
      <c r="G10" s="8">
        <v>14800</v>
      </c>
      <c r="H10" s="11">
        <f>SUM(G10)</f>
        <v>14800</v>
      </c>
    </row>
    <row r="11" spans="1:8" ht="12.75">
      <c r="A11" s="22"/>
      <c r="B11" s="22"/>
      <c r="C11" s="26"/>
      <c r="D11" s="21"/>
      <c r="E11" s="21"/>
      <c r="F11" s="27"/>
      <c r="G11" s="8"/>
      <c r="H11" s="11"/>
    </row>
    <row r="12" spans="1:8" ht="12.75">
      <c r="A12" s="33"/>
      <c r="B12" s="33"/>
      <c r="C12" s="26"/>
      <c r="D12" s="21"/>
      <c r="E12" s="21"/>
      <c r="F12" s="27"/>
      <c r="G12" s="8"/>
      <c r="H12" s="11"/>
    </row>
    <row r="13" spans="1:8" ht="12.75">
      <c r="A13" s="22"/>
      <c r="B13" s="22"/>
      <c r="C13" s="26"/>
      <c r="D13" s="21"/>
      <c r="E13" s="46"/>
      <c r="F13" s="27"/>
      <c r="G13" s="8"/>
      <c r="H13" s="11"/>
    </row>
    <row r="14" spans="1:8" ht="12.75">
      <c r="A14" s="23"/>
      <c r="B14" s="23"/>
      <c r="C14" s="26"/>
      <c r="D14" s="21"/>
      <c r="E14" s="46"/>
      <c r="F14" s="27"/>
      <c r="G14" s="8"/>
      <c r="H14" s="11"/>
    </row>
    <row r="15" spans="1:8" ht="12.75">
      <c r="A15" s="22"/>
      <c r="B15" s="22"/>
      <c r="C15" s="26"/>
      <c r="D15" s="21"/>
      <c r="E15" s="46"/>
      <c r="F15" s="27"/>
      <c r="G15" s="8"/>
      <c r="H15" s="11"/>
    </row>
    <row r="16" spans="1:8" ht="12.75">
      <c r="A16" s="22"/>
      <c r="B16" s="22"/>
      <c r="C16" s="9"/>
      <c r="D16" s="19"/>
      <c r="E16" s="19"/>
      <c r="F16" s="25"/>
      <c r="G16" s="8"/>
      <c r="H16" s="10"/>
    </row>
    <row r="17" spans="1:8" ht="13.5" thickBot="1">
      <c r="A17" s="24" t="s">
        <v>19</v>
      </c>
      <c r="B17" s="24"/>
      <c r="C17" s="4"/>
      <c r="D17" s="20"/>
      <c r="E17" s="20"/>
      <c r="F17" s="28"/>
      <c r="G17" s="5">
        <f>SUM(G6:G16)</f>
        <v>59000</v>
      </c>
      <c r="H17" s="6">
        <f>SUM(H6:H16)</f>
        <v>59000</v>
      </c>
    </row>
    <row r="20" spans="1:6" ht="12.75">
      <c r="A20" s="47"/>
      <c r="B20" s="47"/>
      <c r="C20" s="47"/>
      <c r="D20" s="47"/>
      <c r="E20" s="47"/>
      <c r="F20" s="47"/>
    </row>
  </sheetData>
  <sheetProtection/>
  <mergeCells count="4">
    <mergeCell ref="A1:H1"/>
    <mergeCell ref="A2:H2"/>
    <mergeCell ref="A3:H3"/>
    <mergeCell ref="A4:H4"/>
  </mergeCells>
  <printOptions horizontalCentered="1"/>
  <pageMargins left="0.3937007874015748" right="0.2755905511811024" top="0.7480314960629921" bottom="1.22" header="0.31496062992125984" footer="0.7"/>
  <pageSetup horizontalDpi="600" verticalDpi="600" orientation="landscape" scale="80" r:id="rId1"/>
  <headerFooter>
    <oddFooter>&amp;L&amp;9Fuente: Fondo de Compensación del SOAT y del CAT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GSUAREZ</dc:creator>
  <cp:keywords/>
  <dc:description/>
  <cp:lastModifiedBy>GSuarez</cp:lastModifiedBy>
  <cp:lastPrinted>2015-05-14T16:45:40Z</cp:lastPrinted>
  <dcterms:created xsi:type="dcterms:W3CDTF">2004-08-27T14:51:49Z</dcterms:created>
  <dcterms:modified xsi:type="dcterms:W3CDTF">2016-01-20T15:57:44Z</dcterms:modified>
  <cp:category/>
  <cp:version/>
  <cp:contentType/>
  <cp:contentStatus/>
</cp:coreProperties>
</file>